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2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0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2.xml" ContentType="application/vnd.openxmlformats-officedocument.drawingml.chartshapes+xml"/>
  <Override PartName="/xl/charts/chart31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32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33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34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37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4.xml" ContentType="application/vnd.openxmlformats-officedocument.drawing+xml"/>
  <Override PartName="/xl/charts/chart3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39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5.xml" ContentType="application/vnd.openxmlformats-officedocument.drawing+xml"/>
  <Override PartName="/xl/charts/chart40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6.xml" ContentType="application/vnd.openxmlformats-officedocument.drawing+xml"/>
  <Override PartName="/xl/charts/chartEx1.xml" ContentType="application/vnd.ms-office.chartex+xml"/>
  <Override PartName="/xl/charts/style14.xml" ContentType="application/vnd.ms-office.chartstyle+xml"/>
  <Override PartName="/xl/charts/colors14.xml" ContentType="application/vnd.ms-office.chartcolorstyle+xml"/>
  <Override PartName="/xl/charts/chartEx2.xml" ContentType="application/vnd.ms-office.chartex+xml"/>
  <Override PartName="/xl/charts/style15.xml" ContentType="application/vnd.ms-office.chartstyle+xml"/>
  <Override PartName="/xl/charts/colors15.xml" ContentType="application/vnd.ms-office.chartcolorstyle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4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42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9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20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1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47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8.xml" ContentType="application/vnd.openxmlformats-officedocument.drawing+xml"/>
  <Override PartName="/xl/charts/chart48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9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30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hidePivotFieldList="1"/>
  <mc:AlternateContent xmlns:mc="http://schemas.openxmlformats.org/markup-compatibility/2006">
    <mc:Choice Requires="x15">
      <x15ac:absPath xmlns:x15ac="http://schemas.microsoft.com/office/spreadsheetml/2010/11/ac" url="D:\Downloads\8 hetes Dashboard mentorklub\"/>
    </mc:Choice>
  </mc:AlternateContent>
  <xr:revisionPtr revIDLastSave="0" documentId="13_ncr:1_{1F35A93A-F872-4C4E-BAC1-B626A35F9402}" xr6:coauthVersionLast="47" xr6:coauthVersionMax="47" xr10:uidLastSave="{00000000-0000-0000-0000-000000000000}"/>
  <bookViews>
    <workbookView xWindow="-108" yWindow="-108" windowWidth="23256" windowHeight="12456" firstSheet="14" activeTab="19" xr2:uid="{00000000-000D-0000-FFFF-FFFF00000000}"/>
  </bookViews>
  <sheets>
    <sheet name="Táblák formázása" sheetId="2" r:id="rId1"/>
    <sheet name="Adatok" sheetId="46" r:id="rId2"/>
    <sheet name="Speciális formátumok" sheetId="4" r:id="rId3"/>
    <sheet name="Munka1" sheetId="45" r:id="rId4"/>
    <sheet name="Feltételes formázás 1" sheetId="6" r:id="rId5"/>
    <sheet name="Feltételes formázás 2" sheetId="7" r:id="rId6"/>
    <sheet name="Feltételes formázás 3 - gyak." sheetId="8" r:id="rId7"/>
    <sheet name="Feltételes form. 4 - Gyak " sheetId="11" r:id="rId8"/>
    <sheet name="Feltételes formázás 5 - dupl." sheetId="9" r:id="rId9"/>
    <sheet name="Felt. form - 6 Település Mátrix" sheetId="10" r:id="rId10"/>
    <sheet name="Értékgörbék" sheetId="44" r:id="rId11"/>
    <sheet name="Értékgörbék gyak." sheetId="13" r:id="rId12"/>
    <sheet name="Csop. - Halm. - 100%-ig halm." sheetId="15" r:id="rId13"/>
    <sheet name="Kördiagram" sheetId="16" r:id="rId14"/>
    <sheet name="Pont és buborék" sheetId="17" r:id="rId15"/>
    <sheet name="Kombinált diagram" sheetId="19" r:id="rId16"/>
    <sheet name="Másodlagos tengely" sheetId="20" r:id="rId17"/>
    <sheet name="Térkép" sheetId="32" r:id="rId18"/>
    <sheet name="Térkép Hu gyakorlás" sheetId="34" r:id="rId19"/>
    <sheet name="Munka2" sheetId="49" r:id="rId20"/>
    <sheet name="Árfolyam" sheetId="33" r:id="rId21"/>
    <sheet name="Felület" sheetId="35" r:id="rId22"/>
    <sheet name="Sugár - Pókháló" sheetId="36" r:id="rId23"/>
    <sheet name="Fatérkép" sheetId="37" r:id="rId24"/>
    <sheet name="Többszintű gyűrű" sheetId="38" r:id="rId25"/>
    <sheet name="Hisztogram" sheetId="39" r:id="rId26"/>
    <sheet name="Doboz diagram" sheetId="40" r:id="rId27"/>
    <sheet name="Vízesés" sheetId="41" r:id="rId28"/>
    <sheet name="Tölcsér" sheetId="42" r:id="rId29"/>
    <sheet name="Diagram sablon" sheetId="43" r:id="rId30"/>
    <sheet name="Vezérlők - Kölcsön törlesztése" sheetId="22" r:id="rId31"/>
    <sheet name="Vezérlők - Kölcsön törl. kész" sheetId="21" r:id="rId32"/>
    <sheet name="Pivot tábla 1." sheetId="24" r:id="rId33"/>
    <sheet name="Pivot tábla 2." sheetId="25" r:id="rId34"/>
    <sheet name="SMARTART" sheetId="28" r:id="rId35"/>
    <sheet name="SMARTART kész" sheetId="27" r:id="rId36"/>
    <sheet name="mini dashboard" sheetId="47" r:id="rId37"/>
  </sheets>
  <externalReferences>
    <externalReference r:id="rId38"/>
    <externalReference r:id="rId39"/>
  </externalReferences>
  <definedNames>
    <definedName name="_xlnm._FilterDatabase" localSheetId="32" hidden="1">'Pivot tábla 1.'!$A$1:$L$801</definedName>
    <definedName name="_xlchart.v5.0" hidden="1">Térkép!$A$1</definedName>
    <definedName name="_xlchart.v5.1" hidden="1">Térkép!$A$2:$A$56</definedName>
    <definedName name="_xlchart.v5.10" hidden="1">Térkép!$B$1</definedName>
    <definedName name="_xlchart.v5.11" hidden="1">Térkép!$B$2:$B$56</definedName>
    <definedName name="_xlchart.v5.2" hidden="1">Térkép!$C$1</definedName>
    <definedName name="_xlchart.v5.3" hidden="1">Térkép!$C$2:$C$56</definedName>
    <definedName name="_xlchart.v5.4" hidden="1">Térkép!$A$1</definedName>
    <definedName name="_xlchart.v5.5" hidden="1">Térkép!$A$2:$A$56</definedName>
    <definedName name="_xlchart.v5.6" hidden="1">Térkép!$C$1</definedName>
    <definedName name="_xlchart.v5.7" hidden="1">Térkép!$C$2:$C$56</definedName>
    <definedName name="_xlchart.v5.8" hidden="1">Térkép!$A$1</definedName>
    <definedName name="_xlchart.v5.9" hidden="1">Térkép!$A$2:$A$56</definedName>
    <definedName name="also">[1]rajzol!$A$3</definedName>
    <definedName name="Bérek" localSheetId="10">#REF!</definedName>
    <definedName name="Bérek">#REF!</definedName>
    <definedName name="Bérleti_díjak" localSheetId="10">#REF!</definedName>
    <definedName name="Bérleti_díjak">#REF!</definedName>
    <definedName name="Biztosítás" localSheetId="10">#REF!</definedName>
    <definedName name="Biztosítás">#REF!</definedName>
    <definedName name="bound1" localSheetId="10">[2]Data!#REF!</definedName>
    <definedName name="bound1">[2]Data!#REF!</definedName>
    <definedName name="bound2" localSheetId="10">[2]Data!#REF!</definedName>
    <definedName name="bound2">[2]Data!#REF!</definedName>
    <definedName name="Energia" localSheetId="10">#REF!</definedName>
    <definedName name="Energia">#REF!</definedName>
    <definedName name="Február" localSheetId="10">#REF!</definedName>
    <definedName name="Február">#REF!</definedName>
    <definedName name="felso">[1]rajzol!$B$3</definedName>
    <definedName name="graf">[1]szamolasok!$C$2:$C$802</definedName>
    <definedName name="I.félév" localSheetId="10">#REF!</definedName>
    <definedName name="I.félév">#REF!</definedName>
    <definedName name="Irodai_költségek" localSheetId="10">#REF!</definedName>
    <definedName name="Irodai_költségek">#REF!</definedName>
    <definedName name="Január" localSheetId="10">#REF!</definedName>
    <definedName name="Január">#REF!</definedName>
    <definedName name="Jutalékok" localSheetId="10">#REF!</definedName>
    <definedName name="Jutalékok">#REF!</definedName>
    <definedName name="Kamatok" localSheetId="10">#REF!</definedName>
    <definedName name="Kamatok">#REF!</definedName>
    <definedName name="Last7">OFFSET([2]Sheet9!$B$2,COUNTA([2]Sheet9!$B:$B)-7-1,0,7,1)</definedName>
    <definedName name="Március" localSheetId="10">#REF!</definedName>
    <definedName name="Március">#REF!</definedName>
    <definedName name="PctOfTargetYtd" localSheetId="10">#REF!+#REF!</definedName>
    <definedName name="PctOfTargetYtd">#REF!+#REF!</definedName>
    <definedName name="px">[1]szamolasok!$B$2:$B$802</definedName>
    <definedName name="RR" localSheetId="10">#REF!</definedName>
    <definedName name="RR">#REF!</definedName>
    <definedName name="Scale">[2]Data!#REF!</definedName>
    <definedName name="Sign">[2]Data!#REF!</definedName>
    <definedName name="solver_shJ" hidden="1">0</definedName>
    <definedName name="solver_tip" hidden="1">100</definedName>
    <definedName name="solver_tm–" hidden="1">0</definedName>
    <definedName name="solver_toÂ" hidden="1">0.05</definedName>
    <definedName name="solver_typ" hidden="1">2</definedName>
    <definedName name="solver_val" hidden="1">0</definedName>
    <definedName name="Szeletelő_Kereskedő">#N/A</definedName>
    <definedName name="Szeletelő_Országrész">#N/A</definedName>
    <definedName name="Szeletelő_Regió">#N/A</definedName>
    <definedName name="Szeletelő_Szín">#N/A</definedName>
    <definedName name="Szeletelő_Típus">#N/A</definedName>
    <definedName name="Takaríás">#REF!</definedName>
    <definedName name="Units">[2]Data!#REF!</definedName>
    <definedName name="Üzemanyag" localSheetId="10">#REF!</definedName>
    <definedName name="Üzemanyag">#REF!</definedName>
    <definedName name="x">[1]szamolasok!$A$2:$A$802</definedName>
    <definedName name="YDT_Now">[2]Data!#REF!</definedName>
    <definedName name="YTD">[2]Data!#REF!</definedName>
    <definedName name="YTD_Targets_Now">[2]Data!#REF!</definedName>
    <definedName name="YTDTargets">[2]Data!#REF!</definedName>
  </definedNames>
  <calcPr calcId="191029"/>
  <pivotCaches>
    <pivotCache cacheId="0" r:id="rId40"/>
    <pivotCache cacheId="1" r:id="rId41"/>
  </pivotCaches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42"/>
        <x14:slicerCache r:id="rId43"/>
        <x14:slicerCache r:id="rId44"/>
        <x14:slicerCache r:id="rId45"/>
        <x14:slicerCache r:id="rId46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" i="32" l="1"/>
  <c r="D3" i="19"/>
  <c r="D4" i="19"/>
  <c r="D5" i="19"/>
  <c r="D6" i="19"/>
  <c r="D7" i="19"/>
  <c r="D8" i="19"/>
  <c r="D9" i="19"/>
  <c r="D10" i="19"/>
  <c r="D2" i="19"/>
  <c r="E2" i="17"/>
  <c r="G102" i="47"/>
  <c r="H102" i="47"/>
  <c r="L102" i="47"/>
  <c r="F15" i="44"/>
  <c r="F16" i="44"/>
  <c r="F17" i="44"/>
  <c r="F18" i="44"/>
  <c r="F19" i="44"/>
  <c r="F14" i="44"/>
  <c r="F4" i="44"/>
  <c r="F5" i="44"/>
  <c r="F6" i="44"/>
  <c r="F7" i="44"/>
  <c r="F8" i="44"/>
  <c r="F9" i="44"/>
  <c r="C3" i="7"/>
  <c r="C4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" i="7"/>
  <c r="F42" i="6"/>
  <c r="F41" i="6"/>
  <c r="F40" i="6"/>
  <c r="F36" i="6"/>
  <c r="F35" i="6"/>
  <c r="F34" i="6"/>
  <c r="Q7" i="46"/>
  <c r="C3" i="46"/>
  <c r="C4" i="46"/>
  <c r="C5" i="46"/>
  <c r="C6" i="46"/>
  <c r="C7" i="46"/>
  <c r="C8" i="46"/>
  <c r="C9" i="46"/>
  <c r="C10" i="46"/>
  <c r="C11" i="46"/>
  <c r="C12" i="46"/>
  <c r="C13" i="46"/>
  <c r="C14" i="46"/>
  <c r="C15" i="46"/>
  <c r="C16" i="46"/>
  <c r="C17" i="46"/>
  <c r="C18" i="46"/>
  <c r="C19" i="46"/>
  <c r="C20" i="46"/>
  <c r="C21" i="46"/>
  <c r="C22" i="46"/>
  <c r="C23" i="46"/>
  <c r="C24" i="46"/>
  <c r="C25" i="46"/>
  <c r="C26" i="46"/>
  <c r="C27" i="46"/>
  <c r="C28" i="46"/>
  <c r="C29" i="46"/>
  <c r="C30" i="46"/>
  <c r="C31" i="46"/>
  <c r="C32" i="46"/>
  <c r="C33" i="46"/>
  <c r="C34" i="46"/>
  <c r="C35" i="46"/>
  <c r="C36" i="46"/>
  <c r="C37" i="46"/>
  <c r="C38" i="46"/>
  <c r="C39" i="46"/>
  <c r="C40" i="46"/>
  <c r="C41" i="46"/>
  <c r="C42" i="46"/>
  <c r="C43" i="46"/>
  <c r="C44" i="46"/>
  <c r="C45" i="46"/>
  <c r="C46" i="46"/>
  <c r="C47" i="46"/>
  <c r="C48" i="46"/>
  <c r="C49" i="46"/>
  <c r="C50" i="46"/>
  <c r="C51" i="46"/>
  <c r="C52" i="46"/>
  <c r="C53" i="46"/>
  <c r="C54" i="46"/>
  <c r="C55" i="46"/>
  <c r="C56" i="46"/>
  <c r="C57" i="46"/>
  <c r="C58" i="46"/>
  <c r="C59" i="46"/>
  <c r="C60" i="46"/>
  <c r="C61" i="46"/>
  <c r="C62" i="46"/>
  <c r="C63" i="46"/>
  <c r="C64" i="46"/>
  <c r="C65" i="46"/>
  <c r="C66" i="46"/>
  <c r="C67" i="46"/>
  <c r="C68" i="46"/>
  <c r="C69" i="46"/>
  <c r="C70" i="46"/>
  <c r="C71" i="46"/>
  <c r="C72" i="46"/>
  <c r="C73" i="46"/>
  <c r="C74" i="46"/>
  <c r="C75" i="46"/>
  <c r="C76" i="46"/>
  <c r="C77" i="46"/>
  <c r="C78" i="46"/>
  <c r="C79" i="46"/>
  <c r="C80" i="46"/>
  <c r="C81" i="46"/>
  <c r="C82" i="46"/>
  <c r="C83" i="46"/>
  <c r="C84" i="46"/>
  <c r="C85" i="46"/>
  <c r="C86" i="46"/>
  <c r="C87" i="46"/>
  <c r="C88" i="46"/>
  <c r="C89" i="46"/>
  <c r="C90" i="46"/>
  <c r="C91" i="46"/>
  <c r="C92" i="46"/>
  <c r="C93" i="46"/>
  <c r="C94" i="46"/>
  <c r="C95" i="46"/>
  <c r="C96" i="46"/>
  <c r="C97" i="46"/>
  <c r="C98" i="46"/>
  <c r="C99" i="46"/>
  <c r="C100" i="46"/>
  <c r="C101" i="46"/>
  <c r="C102" i="46"/>
  <c r="C103" i="46"/>
  <c r="C104" i="46"/>
  <c r="C105" i="46"/>
  <c r="C106" i="46"/>
  <c r="C107" i="46"/>
  <c r="C108" i="46"/>
  <c r="C109" i="46"/>
  <c r="C110" i="46"/>
  <c r="C111" i="46"/>
  <c r="C112" i="46"/>
  <c r="C113" i="46"/>
  <c r="C114" i="46"/>
  <c r="C115" i="46"/>
  <c r="C116" i="46"/>
  <c r="C117" i="46"/>
  <c r="C118" i="46"/>
  <c r="C119" i="46"/>
  <c r="C120" i="46"/>
  <c r="C121" i="46"/>
  <c r="C122" i="46"/>
  <c r="C123" i="46"/>
  <c r="C124" i="46"/>
  <c r="C125" i="46"/>
  <c r="C126" i="46"/>
  <c r="C127" i="46"/>
  <c r="C128" i="46"/>
  <c r="C129" i="46"/>
  <c r="C130" i="46"/>
  <c r="C131" i="46"/>
  <c r="C132" i="46"/>
  <c r="C133" i="46"/>
  <c r="C134" i="46"/>
  <c r="C135" i="46"/>
  <c r="C136" i="46"/>
  <c r="C137" i="46"/>
  <c r="C138" i="46"/>
  <c r="C139" i="46"/>
  <c r="C140" i="46"/>
  <c r="C141" i="46"/>
  <c r="C142" i="46"/>
  <c r="C143" i="46"/>
  <c r="C144" i="46"/>
  <c r="C145" i="46"/>
  <c r="C146" i="46"/>
  <c r="C147" i="46"/>
  <c r="C148" i="46"/>
  <c r="C149" i="46"/>
  <c r="C150" i="46"/>
  <c r="C151" i="46"/>
  <c r="C152" i="46"/>
  <c r="C153" i="46"/>
  <c r="C154" i="46"/>
  <c r="C155" i="46"/>
  <c r="C156" i="46"/>
  <c r="C157" i="46"/>
  <c r="C158" i="46"/>
  <c r="C159" i="46"/>
  <c r="C160" i="46"/>
  <c r="C161" i="46"/>
  <c r="C162" i="46"/>
  <c r="C163" i="46"/>
  <c r="C164" i="46"/>
  <c r="C165" i="46"/>
  <c r="C166" i="46"/>
  <c r="C167" i="46"/>
  <c r="C168" i="46"/>
  <c r="C169" i="46"/>
  <c r="C170" i="46"/>
  <c r="C171" i="46"/>
  <c r="C172" i="46"/>
  <c r="C173" i="46"/>
  <c r="C174" i="46"/>
  <c r="C175" i="46"/>
  <c r="C176" i="46"/>
  <c r="C177" i="46"/>
  <c r="C178" i="46"/>
  <c r="C179" i="46"/>
  <c r="C180" i="46"/>
  <c r="C181" i="46"/>
  <c r="C182" i="46"/>
  <c r="C183" i="46"/>
  <c r="C184" i="46"/>
  <c r="C185" i="46"/>
  <c r="C186" i="46"/>
  <c r="C187" i="46"/>
  <c r="C188" i="46"/>
  <c r="C189" i="46"/>
  <c r="C190" i="46"/>
  <c r="C191" i="46"/>
  <c r="C192" i="46"/>
  <c r="C193" i="46"/>
  <c r="C194" i="46"/>
  <c r="C195" i="46"/>
  <c r="C196" i="46"/>
  <c r="C197" i="46"/>
  <c r="C198" i="46"/>
  <c r="C199" i="46"/>
  <c r="C200" i="46"/>
  <c r="C201" i="46"/>
  <c r="C202" i="46"/>
  <c r="C203" i="46"/>
  <c r="C204" i="46"/>
  <c r="C205" i="46"/>
  <c r="C206" i="46"/>
  <c r="C207" i="46"/>
  <c r="C208" i="46"/>
  <c r="C209" i="46"/>
  <c r="C210" i="46"/>
  <c r="C211" i="46"/>
  <c r="C212" i="46"/>
  <c r="C213" i="46"/>
  <c r="C214" i="46"/>
  <c r="C215" i="46"/>
  <c r="C216" i="46"/>
  <c r="C217" i="46"/>
  <c r="C218" i="46"/>
  <c r="C219" i="46"/>
  <c r="C220" i="46"/>
  <c r="C221" i="46"/>
  <c r="C222" i="46"/>
  <c r="C223" i="46"/>
  <c r="C224" i="46"/>
  <c r="C225" i="46"/>
  <c r="C226" i="46"/>
  <c r="C227" i="46"/>
  <c r="C228" i="46"/>
  <c r="C229" i="46"/>
  <c r="C230" i="46"/>
  <c r="C231" i="46"/>
  <c r="C232" i="46"/>
  <c r="C233" i="46"/>
  <c r="C234" i="46"/>
  <c r="C235" i="46"/>
  <c r="C236" i="46"/>
  <c r="C237" i="46"/>
  <c r="C238" i="46"/>
  <c r="C239" i="46"/>
  <c r="C240" i="46"/>
  <c r="C241" i="46"/>
  <c r="C242" i="46"/>
  <c r="C243" i="46"/>
  <c r="C244" i="46"/>
  <c r="C245" i="46"/>
  <c r="C246" i="46"/>
  <c r="C247" i="46"/>
  <c r="C248" i="46"/>
  <c r="C249" i="46"/>
  <c r="C250" i="46"/>
  <c r="C251" i="46"/>
  <c r="C252" i="46"/>
  <c r="C253" i="46"/>
  <c r="C254" i="46"/>
  <c r="C255" i="46"/>
  <c r="C256" i="46"/>
  <c r="C257" i="46"/>
  <c r="C258" i="46"/>
  <c r="C259" i="46"/>
  <c r="C260" i="46"/>
  <c r="C261" i="46"/>
  <c r="C262" i="46"/>
  <c r="C263" i="46"/>
  <c r="C264" i="46"/>
  <c r="C265" i="46"/>
  <c r="C266" i="46"/>
  <c r="C267" i="46"/>
  <c r="C268" i="46"/>
  <c r="C269" i="46"/>
  <c r="C270" i="46"/>
  <c r="C271" i="46"/>
  <c r="C272" i="46"/>
  <c r="C273" i="46"/>
  <c r="C274" i="46"/>
  <c r="C275" i="46"/>
  <c r="C276" i="46"/>
  <c r="C277" i="46"/>
  <c r="C278" i="46"/>
  <c r="C279" i="46"/>
  <c r="C280" i="46"/>
  <c r="C281" i="46"/>
  <c r="C282" i="46"/>
  <c r="C283" i="46"/>
  <c r="C284" i="46"/>
  <c r="C285" i="46"/>
  <c r="C286" i="46"/>
  <c r="C287" i="46"/>
  <c r="C288" i="46"/>
  <c r="C289" i="46"/>
  <c r="C290" i="46"/>
  <c r="C291" i="46"/>
  <c r="C292" i="46"/>
  <c r="C293" i="46"/>
  <c r="C294" i="46"/>
  <c r="C295" i="46"/>
  <c r="C296" i="46"/>
  <c r="C297" i="46"/>
  <c r="C298" i="46"/>
  <c r="C299" i="46"/>
  <c r="C300" i="46"/>
  <c r="C301" i="46"/>
  <c r="C302" i="46"/>
  <c r="C303" i="46"/>
  <c r="C304" i="46"/>
  <c r="C305" i="46"/>
  <c r="C306" i="46"/>
  <c r="C307" i="46"/>
  <c r="C308" i="46"/>
  <c r="C309" i="46"/>
  <c r="C310" i="46"/>
  <c r="C311" i="46"/>
  <c r="C312" i="46"/>
  <c r="C313" i="46"/>
  <c r="C314" i="46"/>
  <c r="C315" i="46"/>
  <c r="C316" i="46"/>
  <c r="C317" i="46"/>
  <c r="C318" i="46"/>
  <c r="C319" i="46"/>
  <c r="C320" i="46"/>
  <c r="C321" i="46"/>
  <c r="C322" i="46"/>
  <c r="C323" i="46"/>
  <c r="C324" i="46"/>
  <c r="C325" i="46"/>
  <c r="C326" i="46"/>
  <c r="C327" i="46"/>
  <c r="C328" i="46"/>
  <c r="C329" i="46"/>
  <c r="C330" i="46"/>
  <c r="C331" i="46"/>
  <c r="C332" i="46"/>
  <c r="C333" i="46"/>
  <c r="C334" i="46"/>
  <c r="C335" i="46"/>
  <c r="C336" i="46"/>
  <c r="C337" i="46"/>
  <c r="C338" i="46"/>
  <c r="C339" i="46"/>
  <c r="C340" i="46"/>
  <c r="C341" i="46"/>
  <c r="C342" i="46"/>
  <c r="C343" i="46"/>
  <c r="C344" i="46"/>
  <c r="C345" i="46"/>
  <c r="C346" i="46"/>
  <c r="C347" i="46"/>
  <c r="C348" i="46"/>
  <c r="C349" i="46"/>
  <c r="C350" i="46"/>
  <c r="C351" i="46"/>
  <c r="C352" i="46"/>
  <c r="C353" i="46"/>
  <c r="C354" i="46"/>
  <c r="C355" i="46"/>
  <c r="C356" i="46"/>
  <c r="C357" i="46"/>
  <c r="C358" i="46"/>
  <c r="C359" i="46"/>
  <c r="C360" i="46"/>
  <c r="C361" i="46"/>
  <c r="C362" i="46"/>
  <c r="C363" i="46"/>
  <c r="C364" i="46"/>
  <c r="C365" i="46"/>
  <c r="C366" i="46"/>
  <c r="C367" i="46"/>
  <c r="C368" i="46"/>
  <c r="C369" i="46"/>
  <c r="C370" i="46"/>
  <c r="C371" i="46"/>
  <c r="C372" i="46"/>
  <c r="C373" i="46"/>
  <c r="C374" i="46"/>
  <c r="C375" i="46"/>
  <c r="C376" i="46"/>
  <c r="C377" i="46"/>
  <c r="C378" i="46"/>
  <c r="C379" i="46"/>
  <c r="C380" i="46"/>
  <c r="C381" i="46"/>
  <c r="C382" i="46"/>
  <c r="C383" i="46"/>
  <c r="C384" i="46"/>
  <c r="C385" i="46"/>
  <c r="C386" i="46"/>
  <c r="C387" i="46"/>
  <c r="C388" i="46"/>
  <c r="C389" i="46"/>
  <c r="C390" i="46"/>
  <c r="C391" i="46"/>
  <c r="C392" i="46"/>
  <c r="C393" i="46"/>
  <c r="C394" i="46"/>
  <c r="C395" i="46"/>
  <c r="C396" i="46"/>
  <c r="C397" i="46"/>
  <c r="C398" i="46"/>
  <c r="C399" i="46"/>
  <c r="C400" i="46"/>
  <c r="C401" i="46"/>
  <c r="C402" i="46"/>
  <c r="C403" i="46"/>
  <c r="C404" i="46"/>
  <c r="C405" i="46"/>
  <c r="C406" i="46"/>
  <c r="C407" i="46"/>
  <c r="C408" i="46"/>
  <c r="C409" i="46"/>
  <c r="C410" i="46"/>
  <c r="C411" i="46"/>
  <c r="C412" i="46"/>
  <c r="C413" i="46"/>
  <c r="C414" i="46"/>
  <c r="C415" i="46"/>
  <c r="C416" i="46"/>
  <c r="C417" i="46"/>
  <c r="C418" i="46"/>
  <c r="C419" i="46"/>
  <c r="C420" i="46"/>
  <c r="C421" i="46"/>
  <c r="C422" i="46"/>
  <c r="C423" i="46"/>
  <c r="C424" i="46"/>
  <c r="C425" i="46"/>
  <c r="C426" i="46"/>
  <c r="C427" i="46"/>
  <c r="C428" i="46"/>
  <c r="C429" i="46"/>
  <c r="C430" i="46"/>
  <c r="C431" i="46"/>
  <c r="C432" i="46"/>
  <c r="C433" i="46"/>
  <c r="C434" i="46"/>
  <c r="C435" i="46"/>
  <c r="C436" i="46"/>
  <c r="C437" i="46"/>
  <c r="C438" i="46"/>
  <c r="C439" i="46"/>
  <c r="C440" i="46"/>
  <c r="C441" i="46"/>
  <c r="C442" i="46"/>
  <c r="C443" i="46"/>
  <c r="C444" i="46"/>
  <c r="C445" i="46"/>
  <c r="C446" i="46"/>
  <c r="C447" i="46"/>
  <c r="C448" i="46"/>
  <c r="C449" i="46"/>
  <c r="C450" i="46"/>
  <c r="C451" i="46"/>
  <c r="C452" i="46"/>
  <c r="C453" i="46"/>
  <c r="C454" i="46"/>
  <c r="C455" i="46"/>
  <c r="C456" i="46"/>
  <c r="C457" i="46"/>
  <c r="C458" i="46"/>
  <c r="C459" i="46"/>
  <c r="C460" i="46"/>
  <c r="C461" i="46"/>
  <c r="C462" i="46"/>
  <c r="C463" i="46"/>
  <c r="C464" i="46"/>
  <c r="C465" i="46"/>
  <c r="C466" i="46"/>
  <c r="C467" i="46"/>
  <c r="C468" i="46"/>
  <c r="C469" i="46"/>
  <c r="C470" i="46"/>
  <c r="C471" i="46"/>
  <c r="C472" i="46"/>
  <c r="C473" i="46"/>
  <c r="C474" i="46"/>
  <c r="C475" i="46"/>
  <c r="C476" i="46"/>
  <c r="C477" i="46"/>
  <c r="C478" i="46"/>
  <c r="C479" i="46"/>
  <c r="C480" i="46"/>
  <c r="C481" i="46"/>
  <c r="C482" i="46"/>
  <c r="C483" i="46"/>
  <c r="C484" i="46"/>
  <c r="C485" i="46"/>
  <c r="C486" i="46"/>
  <c r="C487" i="46"/>
  <c r="C488" i="46"/>
  <c r="C489" i="46"/>
  <c r="C490" i="46"/>
  <c r="C491" i="46"/>
  <c r="C492" i="46"/>
  <c r="C493" i="46"/>
  <c r="C494" i="46"/>
  <c r="C495" i="46"/>
  <c r="C496" i="46"/>
  <c r="C497" i="46"/>
  <c r="C498" i="46"/>
  <c r="C499" i="46"/>
  <c r="C500" i="46"/>
  <c r="C501" i="46"/>
  <c r="C502" i="46"/>
  <c r="C503" i="46"/>
  <c r="C504" i="46"/>
  <c r="C505" i="46"/>
  <c r="C506" i="46"/>
  <c r="C507" i="46"/>
  <c r="C508" i="46"/>
  <c r="C509" i="46"/>
  <c r="C510" i="46"/>
  <c r="C511" i="46"/>
  <c r="C512" i="46"/>
  <c r="C513" i="46"/>
  <c r="C514" i="46"/>
  <c r="C515" i="46"/>
  <c r="C516" i="46"/>
  <c r="C517" i="46"/>
  <c r="C518" i="46"/>
  <c r="C519" i="46"/>
  <c r="C520" i="46"/>
  <c r="C521" i="46"/>
  <c r="C522" i="46"/>
  <c r="C523" i="46"/>
  <c r="C524" i="46"/>
  <c r="C525" i="46"/>
  <c r="C526" i="46"/>
  <c r="C527" i="46"/>
  <c r="C528" i="46"/>
  <c r="C529" i="46"/>
  <c r="C530" i="46"/>
  <c r="C531" i="46"/>
  <c r="C532" i="46"/>
  <c r="C533" i="46"/>
  <c r="C534" i="46"/>
  <c r="C535" i="46"/>
  <c r="C536" i="46"/>
  <c r="C537" i="46"/>
  <c r="C538" i="46"/>
  <c r="C539" i="46"/>
  <c r="C540" i="46"/>
  <c r="C541" i="46"/>
  <c r="C542" i="46"/>
  <c r="C543" i="46"/>
  <c r="C544" i="46"/>
  <c r="C545" i="46"/>
  <c r="C546" i="46"/>
  <c r="C547" i="46"/>
  <c r="C548" i="46"/>
  <c r="C549" i="46"/>
  <c r="C550" i="46"/>
  <c r="C551" i="46"/>
  <c r="C552" i="46"/>
  <c r="C553" i="46"/>
  <c r="C554" i="46"/>
  <c r="C555" i="46"/>
  <c r="C556" i="46"/>
  <c r="C557" i="46"/>
  <c r="C558" i="46"/>
  <c r="C559" i="46"/>
  <c r="C560" i="46"/>
  <c r="C561" i="46"/>
  <c r="C562" i="46"/>
  <c r="C563" i="46"/>
  <c r="C564" i="46"/>
  <c r="C565" i="46"/>
  <c r="C566" i="46"/>
  <c r="C567" i="46"/>
  <c r="C568" i="46"/>
  <c r="C569" i="46"/>
  <c r="C570" i="46"/>
  <c r="C571" i="46"/>
  <c r="C572" i="46"/>
  <c r="C573" i="46"/>
  <c r="C574" i="46"/>
  <c r="C575" i="46"/>
  <c r="C576" i="46"/>
  <c r="C577" i="46"/>
  <c r="C578" i="46"/>
  <c r="C579" i="46"/>
  <c r="C580" i="46"/>
  <c r="C581" i="46"/>
  <c r="C582" i="46"/>
  <c r="C583" i="46"/>
  <c r="C584" i="46"/>
  <c r="C585" i="46"/>
  <c r="C586" i="46"/>
  <c r="C587" i="46"/>
  <c r="C588" i="46"/>
  <c r="C589" i="46"/>
  <c r="C590" i="46"/>
  <c r="C591" i="46"/>
  <c r="C592" i="46"/>
  <c r="C593" i="46"/>
  <c r="C594" i="46"/>
  <c r="C595" i="46"/>
  <c r="C596" i="46"/>
  <c r="C597" i="46"/>
  <c r="C598" i="46"/>
  <c r="C599" i="46"/>
  <c r="C600" i="46"/>
  <c r="C601" i="46"/>
  <c r="C602" i="46"/>
  <c r="C603" i="46"/>
  <c r="C604" i="46"/>
  <c r="C605" i="46"/>
  <c r="C606" i="46"/>
  <c r="C607" i="46"/>
  <c r="C608" i="46"/>
  <c r="C609" i="46"/>
  <c r="C610" i="46"/>
  <c r="C611" i="46"/>
  <c r="C612" i="46"/>
  <c r="C613" i="46"/>
  <c r="C614" i="46"/>
  <c r="C615" i="46"/>
  <c r="C616" i="46"/>
  <c r="C617" i="46"/>
  <c r="C618" i="46"/>
  <c r="C619" i="46"/>
  <c r="C620" i="46"/>
  <c r="C621" i="46"/>
  <c r="C622" i="46"/>
  <c r="C623" i="46"/>
  <c r="C624" i="46"/>
  <c r="C625" i="46"/>
  <c r="C626" i="46"/>
  <c r="C627" i="46"/>
  <c r="C628" i="46"/>
  <c r="C629" i="46"/>
  <c r="C630" i="46"/>
  <c r="C631" i="46"/>
  <c r="C632" i="46"/>
  <c r="C633" i="46"/>
  <c r="C634" i="46"/>
  <c r="C635" i="46"/>
  <c r="C636" i="46"/>
  <c r="C637" i="46"/>
  <c r="C638" i="46"/>
  <c r="C639" i="46"/>
  <c r="C640" i="46"/>
  <c r="C641" i="46"/>
  <c r="C642" i="46"/>
  <c r="C643" i="46"/>
  <c r="C644" i="46"/>
  <c r="C645" i="46"/>
  <c r="C646" i="46"/>
  <c r="C647" i="46"/>
  <c r="C648" i="46"/>
  <c r="C649" i="46"/>
  <c r="C650" i="46"/>
  <c r="C651" i="46"/>
  <c r="C652" i="46"/>
  <c r="C653" i="46"/>
  <c r="C654" i="46"/>
  <c r="C655" i="46"/>
  <c r="C656" i="46"/>
  <c r="C657" i="46"/>
  <c r="C658" i="46"/>
  <c r="C659" i="46"/>
  <c r="C660" i="46"/>
  <c r="C661" i="46"/>
  <c r="C662" i="46"/>
  <c r="C663" i="46"/>
  <c r="C664" i="46"/>
  <c r="C665" i="46"/>
  <c r="C666" i="46"/>
  <c r="C667" i="46"/>
  <c r="C668" i="46"/>
  <c r="C669" i="46"/>
  <c r="C670" i="46"/>
  <c r="C671" i="46"/>
  <c r="C672" i="46"/>
  <c r="C673" i="46"/>
  <c r="C674" i="46"/>
  <c r="C675" i="46"/>
  <c r="C676" i="46"/>
  <c r="C677" i="46"/>
  <c r="C678" i="46"/>
  <c r="C679" i="46"/>
  <c r="C680" i="46"/>
  <c r="C681" i="46"/>
  <c r="C682" i="46"/>
  <c r="C683" i="46"/>
  <c r="C684" i="46"/>
  <c r="C685" i="46"/>
  <c r="C686" i="46"/>
  <c r="C687" i="46"/>
  <c r="C688" i="46"/>
  <c r="C689" i="46"/>
  <c r="C690" i="46"/>
  <c r="C691" i="46"/>
  <c r="C692" i="46"/>
  <c r="C693" i="46"/>
  <c r="C694" i="46"/>
  <c r="C695" i="46"/>
  <c r="C696" i="46"/>
  <c r="C697" i="46"/>
  <c r="C698" i="46"/>
  <c r="C699" i="46"/>
  <c r="C700" i="46"/>
  <c r="C701" i="46"/>
  <c r="C702" i="46"/>
  <c r="C703" i="46"/>
  <c r="C704" i="46"/>
  <c r="C705" i="46"/>
  <c r="C706" i="46"/>
  <c r="C707" i="46"/>
  <c r="C708" i="46"/>
  <c r="C709" i="46"/>
  <c r="C710" i="46"/>
  <c r="C711" i="46"/>
  <c r="C712" i="46"/>
  <c r="C713" i="46"/>
  <c r="C714" i="46"/>
  <c r="C715" i="46"/>
  <c r="C716" i="46"/>
  <c r="C717" i="46"/>
  <c r="C718" i="46"/>
  <c r="C719" i="46"/>
  <c r="C720" i="46"/>
  <c r="C721" i="46"/>
  <c r="C722" i="46"/>
  <c r="C723" i="46"/>
  <c r="C724" i="46"/>
  <c r="C725" i="46"/>
  <c r="C726" i="46"/>
  <c r="C727" i="46"/>
  <c r="C728" i="46"/>
  <c r="C729" i="46"/>
  <c r="C730" i="46"/>
  <c r="C731" i="46"/>
  <c r="C732" i="46"/>
  <c r="C733" i="46"/>
  <c r="C734" i="46"/>
  <c r="C735" i="46"/>
  <c r="C736" i="46"/>
  <c r="C737" i="46"/>
  <c r="C738" i="46"/>
  <c r="C739" i="46"/>
  <c r="C740" i="46"/>
  <c r="C741" i="46"/>
  <c r="C742" i="46"/>
  <c r="C743" i="46"/>
  <c r="C744" i="46"/>
  <c r="C745" i="46"/>
  <c r="C746" i="46"/>
  <c r="C747" i="46"/>
  <c r="C748" i="46"/>
  <c r="C749" i="46"/>
  <c r="C750" i="46"/>
  <c r="C751" i="46"/>
  <c r="C752" i="46"/>
  <c r="C753" i="46"/>
  <c r="C754" i="46"/>
  <c r="C755" i="46"/>
  <c r="C756" i="46"/>
  <c r="C757" i="46"/>
  <c r="C758" i="46"/>
  <c r="C759" i="46"/>
  <c r="C760" i="46"/>
  <c r="C761" i="46"/>
  <c r="C762" i="46"/>
  <c r="C763" i="46"/>
  <c r="C764" i="46"/>
  <c r="C765" i="46"/>
  <c r="C766" i="46"/>
  <c r="C767" i="46"/>
  <c r="C768" i="46"/>
  <c r="C769" i="46"/>
  <c r="C770" i="46"/>
  <c r="C771" i="46"/>
  <c r="C772" i="46"/>
  <c r="C773" i="46"/>
  <c r="C774" i="46"/>
  <c r="C775" i="46"/>
  <c r="C776" i="46"/>
  <c r="C777" i="46"/>
  <c r="C778" i="46"/>
  <c r="C779" i="46"/>
  <c r="C780" i="46"/>
  <c r="C781" i="46"/>
  <c r="C782" i="46"/>
  <c r="C783" i="46"/>
  <c r="C784" i="46"/>
  <c r="C785" i="46"/>
  <c r="C786" i="46"/>
  <c r="C787" i="46"/>
  <c r="C788" i="46"/>
  <c r="C789" i="46"/>
  <c r="C790" i="46"/>
  <c r="C791" i="46"/>
  <c r="C792" i="46"/>
  <c r="C793" i="46"/>
  <c r="C794" i="46"/>
  <c r="C795" i="46"/>
  <c r="C796" i="46"/>
  <c r="C797" i="46"/>
  <c r="C798" i="46"/>
  <c r="C799" i="46"/>
  <c r="C800" i="46"/>
  <c r="C801" i="46"/>
  <c r="C802" i="46"/>
  <c r="C803" i="46"/>
  <c r="C804" i="46"/>
  <c r="C805" i="46"/>
  <c r="C806" i="46"/>
  <c r="C807" i="46"/>
  <c r="C808" i="46"/>
  <c r="C809" i="46"/>
  <c r="C810" i="46"/>
  <c r="C811" i="46"/>
  <c r="C812" i="46"/>
  <c r="C813" i="46"/>
  <c r="C814" i="46"/>
  <c r="C815" i="46"/>
  <c r="C816" i="46"/>
  <c r="C817" i="46"/>
  <c r="C818" i="46"/>
  <c r="C819" i="46"/>
  <c r="C820" i="46"/>
  <c r="C821" i="46"/>
  <c r="C822" i="46"/>
  <c r="C823" i="46"/>
  <c r="C824" i="46"/>
  <c r="C825" i="46"/>
  <c r="C826" i="46"/>
  <c r="C827" i="46"/>
  <c r="C828" i="46"/>
  <c r="C829" i="46"/>
  <c r="C830" i="46"/>
  <c r="C831" i="46"/>
  <c r="C832" i="46"/>
  <c r="C833" i="46"/>
  <c r="C834" i="46"/>
  <c r="C835" i="46"/>
  <c r="C836" i="46"/>
  <c r="C837" i="46"/>
  <c r="C838" i="46"/>
  <c r="C839" i="46"/>
  <c r="C840" i="46"/>
  <c r="C841" i="46"/>
  <c r="C842" i="46"/>
  <c r="C843" i="46"/>
  <c r="C844" i="46"/>
  <c r="C845" i="46"/>
  <c r="C846" i="46"/>
  <c r="C847" i="46"/>
  <c r="C848" i="46"/>
  <c r="C849" i="46"/>
  <c r="C850" i="46"/>
  <c r="C851" i="46"/>
  <c r="C852" i="46"/>
  <c r="C853" i="46"/>
  <c r="C854" i="46"/>
  <c r="C855" i="46"/>
  <c r="C856" i="46"/>
  <c r="C857" i="46"/>
  <c r="C858" i="46"/>
  <c r="C859" i="46"/>
  <c r="C860" i="46"/>
  <c r="C861" i="46"/>
  <c r="C862" i="46"/>
  <c r="C863" i="46"/>
  <c r="C864" i="46"/>
  <c r="C865" i="46"/>
  <c r="C866" i="46"/>
  <c r="C867" i="46"/>
  <c r="C868" i="46"/>
  <c r="C869" i="46"/>
  <c r="C870" i="46"/>
  <c r="C871" i="46"/>
  <c r="C872" i="46"/>
  <c r="C873" i="46"/>
  <c r="C874" i="46"/>
  <c r="C875" i="46"/>
  <c r="C876" i="46"/>
  <c r="C877" i="46"/>
  <c r="C878" i="46"/>
  <c r="C879" i="46"/>
  <c r="C880" i="46"/>
  <c r="C881" i="46"/>
  <c r="C882" i="46"/>
  <c r="C883" i="46"/>
  <c r="C884" i="46"/>
  <c r="C885" i="46"/>
  <c r="C886" i="46"/>
  <c r="C887" i="46"/>
  <c r="C888" i="46"/>
  <c r="C889" i="46"/>
  <c r="C890" i="46"/>
  <c r="C891" i="46"/>
  <c r="C892" i="46"/>
  <c r="C893" i="46"/>
  <c r="C894" i="46"/>
  <c r="C895" i="46"/>
  <c r="C896" i="46"/>
  <c r="C897" i="46"/>
  <c r="C898" i="46"/>
  <c r="C899" i="46"/>
  <c r="C900" i="46"/>
  <c r="C901" i="46"/>
  <c r="C902" i="46"/>
  <c r="C903" i="46"/>
  <c r="C904" i="46"/>
  <c r="C905" i="46"/>
  <c r="C906" i="46"/>
  <c r="C907" i="46"/>
  <c r="C908" i="46"/>
  <c r="C909" i="46"/>
  <c r="C910" i="46"/>
  <c r="C911" i="46"/>
  <c r="C912" i="46"/>
  <c r="C913" i="46"/>
  <c r="C914" i="46"/>
  <c r="C915" i="46"/>
  <c r="C916" i="46"/>
  <c r="C917" i="46"/>
  <c r="C918" i="46"/>
  <c r="C919" i="46"/>
  <c r="C920" i="46"/>
  <c r="C921" i="46"/>
  <c r="C922" i="46"/>
  <c r="C923" i="46"/>
  <c r="C924" i="46"/>
  <c r="C925" i="46"/>
  <c r="C926" i="46"/>
  <c r="C927" i="46"/>
  <c r="C928" i="46"/>
  <c r="C929" i="46"/>
  <c r="C930" i="46"/>
  <c r="C931" i="46"/>
  <c r="C932" i="46"/>
  <c r="C933" i="46"/>
  <c r="C934" i="46"/>
  <c r="C935" i="46"/>
  <c r="C936" i="46"/>
  <c r="C937" i="46"/>
  <c r="C938" i="46"/>
  <c r="C939" i="46"/>
  <c r="C940" i="46"/>
  <c r="C941" i="46"/>
  <c r="C942" i="46"/>
  <c r="C943" i="46"/>
  <c r="C944" i="46"/>
  <c r="C945" i="46"/>
  <c r="C946" i="46"/>
  <c r="C947" i="46"/>
  <c r="C948" i="46"/>
  <c r="C949" i="46"/>
  <c r="C950" i="46"/>
  <c r="C951" i="46"/>
  <c r="C952" i="46"/>
  <c r="C953" i="46"/>
  <c r="C954" i="46"/>
  <c r="C955" i="46"/>
  <c r="C956" i="46"/>
  <c r="C957" i="46"/>
  <c r="C958" i="46"/>
  <c r="C959" i="46"/>
  <c r="C960" i="46"/>
  <c r="C961" i="46"/>
  <c r="C962" i="46"/>
  <c r="C963" i="46"/>
  <c r="C964" i="46"/>
  <c r="C965" i="46"/>
  <c r="C966" i="46"/>
  <c r="C967" i="46"/>
  <c r="C968" i="46"/>
  <c r="C969" i="46"/>
  <c r="C970" i="46"/>
  <c r="C971" i="46"/>
  <c r="C972" i="46"/>
  <c r="C973" i="46"/>
  <c r="C974" i="46"/>
  <c r="C975" i="46"/>
  <c r="C976" i="46"/>
  <c r="C977" i="46"/>
  <c r="C978" i="46"/>
  <c r="C979" i="46"/>
  <c r="C980" i="46"/>
  <c r="C981" i="46"/>
  <c r="C982" i="46"/>
  <c r="C983" i="46"/>
  <c r="C984" i="46"/>
  <c r="C985" i="46"/>
  <c r="C986" i="46"/>
  <c r="C987" i="46"/>
  <c r="C988" i="46"/>
  <c r="C989" i="46"/>
  <c r="C990" i="46"/>
  <c r="C991" i="46"/>
  <c r="C992" i="46"/>
  <c r="C993" i="46"/>
  <c r="C994" i="46"/>
  <c r="C995" i="46"/>
  <c r="C996" i="46"/>
  <c r="C997" i="46"/>
  <c r="C998" i="46"/>
  <c r="C999" i="46"/>
  <c r="C1000" i="46"/>
  <c r="C1001" i="46"/>
  <c r="C2" i="46"/>
  <c r="C14" i="4"/>
  <c r="F14" i="4" s="1"/>
  <c r="D14" i="4"/>
  <c r="E14" i="4"/>
  <c r="F6" i="4"/>
  <c r="F7" i="4"/>
  <c r="F8" i="4"/>
  <c r="F9" i="4"/>
  <c r="F10" i="4"/>
  <c r="F11" i="4"/>
  <c r="F12" i="4"/>
  <c r="F13" i="4"/>
  <c r="J2" i="27"/>
  <c r="I2" i="27"/>
  <c r="H2" i="27"/>
  <c r="J4" i="21" l="1"/>
  <c r="J5" i="21" s="1"/>
  <c r="E16" i="22"/>
  <c r="C17" i="41"/>
  <c r="F25" i="36"/>
  <c r="E25" i="36"/>
  <c r="D25" i="36"/>
  <c r="C25" i="36"/>
  <c r="B25" i="36"/>
  <c r="F5" i="35"/>
  <c r="B3" i="35"/>
  <c r="B4" i="35" s="1"/>
  <c r="B5" i="35" s="1"/>
  <c r="B6" i="35" s="1"/>
  <c r="B7" i="35" s="1"/>
  <c r="B8" i="35" s="1"/>
  <c r="B9" i="35" s="1"/>
  <c r="B10" i="35" s="1"/>
  <c r="B11" i="35" s="1"/>
  <c r="B2" i="35"/>
  <c r="C2" i="35" s="1"/>
  <c r="C492" i="33"/>
  <c r="C491" i="33"/>
  <c r="C490" i="33"/>
  <c r="C489" i="33"/>
  <c r="C488" i="33"/>
  <c r="C487" i="33"/>
  <c r="C486" i="33"/>
  <c r="C485" i="33"/>
  <c r="C484" i="33"/>
  <c r="C483" i="33"/>
  <c r="C482" i="33"/>
  <c r="C481" i="33"/>
  <c r="C480" i="33"/>
  <c r="C479" i="33"/>
  <c r="C478" i="33"/>
  <c r="C477" i="33"/>
  <c r="C476" i="33"/>
  <c r="C475" i="33"/>
  <c r="C474" i="33"/>
  <c r="C473" i="33"/>
  <c r="C472" i="33"/>
  <c r="C471" i="33"/>
  <c r="C470" i="33"/>
  <c r="C469" i="33"/>
  <c r="C468" i="33"/>
  <c r="C467" i="33"/>
  <c r="C466" i="33"/>
  <c r="C465" i="33"/>
  <c r="C464" i="33"/>
  <c r="C463" i="33"/>
  <c r="C462" i="33"/>
  <c r="C461" i="33"/>
  <c r="C460" i="33"/>
  <c r="C459" i="33"/>
  <c r="C458" i="33"/>
  <c r="C457" i="33"/>
  <c r="C456" i="33"/>
  <c r="C455" i="33"/>
  <c r="C454" i="33"/>
  <c r="C453" i="33"/>
  <c r="C452" i="33"/>
  <c r="C451" i="33"/>
  <c r="C450" i="33"/>
  <c r="C449" i="33"/>
  <c r="C448" i="33"/>
  <c r="C447" i="33"/>
  <c r="C446" i="33"/>
  <c r="C445" i="33"/>
  <c r="C444" i="33"/>
  <c r="C443" i="33"/>
  <c r="C442" i="33"/>
  <c r="C441" i="33"/>
  <c r="C440" i="33"/>
  <c r="C439" i="33"/>
  <c r="C438" i="33"/>
  <c r="C437" i="33"/>
  <c r="C436" i="33"/>
  <c r="C435" i="33"/>
  <c r="C434" i="33"/>
  <c r="C433" i="33"/>
  <c r="C432" i="33"/>
  <c r="C431" i="33"/>
  <c r="C430" i="33"/>
  <c r="C429" i="33"/>
  <c r="C428" i="33"/>
  <c r="C427" i="33"/>
  <c r="C426" i="33"/>
  <c r="C425" i="33"/>
  <c r="C424" i="33"/>
  <c r="C423" i="33"/>
  <c r="C422" i="33"/>
  <c r="C421" i="33"/>
  <c r="C420" i="33"/>
  <c r="C419" i="33"/>
  <c r="C418" i="33"/>
  <c r="C417" i="33"/>
  <c r="C416" i="33"/>
  <c r="C415" i="33"/>
  <c r="C414" i="33"/>
  <c r="C413" i="33"/>
  <c r="C412" i="33"/>
  <c r="C411" i="33"/>
  <c r="C410" i="33"/>
  <c r="C409" i="33"/>
  <c r="C408" i="33"/>
  <c r="C407" i="33"/>
  <c r="C406" i="33"/>
  <c r="C405" i="33"/>
  <c r="C404" i="33"/>
  <c r="C403" i="33"/>
  <c r="C402" i="33"/>
  <c r="C401" i="33"/>
  <c r="C400" i="33"/>
  <c r="C399" i="33"/>
  <c r="C398" i="33"/>
  <c r="C397" i="33"/>
  <c r="C396" i="33"/>
  <c r="C395" i="33"/>
  <c r="C394" i="33"/>
  <c r="C393" i="33"/>
  <c r="C392" i="33"/>
  <c r="C391" i="33"/>
  <c r="C390" i="33"/>
  <c r="C389" i="33"/>
  <c r="C388" i="33"/>
  <c r="C387" i="33"/>
  <c r="C386" i="33"/>
  <c r="C385" i="33"/>
  <c r="C384" i="33"/>
  <c r="C383" i="33"/>
  <c r="C382" i="33"/>
  <c r="C381" i="33"/>
  <c r="C380" i="33"/>
  <c r="C379" i="33"/>
  <c r="C378" i="33"/>
  <c r="C377" i="33"/>
  <c r="C376" i="33"/>
  <c r="C375" i="33"/>
  <c r="C374" i="33"/>
  <c r="C373" i="33"/>
  <c r="C372" i="33"/>
  <c r="C371" i="33"/>
  <c r="C370" i="33"/>
  <c r="C369" i="33"/>
  <c r="C368" i="33"/>
  <c r="C367" i="33"/>
  <c r="C366" i="33"/>
  <c r="C365" i="33"/>
  <c r="C364" i="33"/>
  <c r="C363" i="33"/>
  <c r="C362" i="33"/>
  <c r="C361" i="33"/>
  <c r="C360" i="33"/>
  <c r="C359" i="33"/>
  <c r="C358" i="33"/>
  <c r="C357" i="33"/>
  <c r="C356" i="33"/>
  <c r="C355" i="33"/>
  <c r="C354" i="33"/>
  <c r="C353" i="33"/>
  <c r="C352" i="33"/>
  <c r="C351" i="33"/>
  <c r="C350" i="33"/>
  <c r="C349" i="33"/>
  <c r="C348" i="33"/>
  <c r="C347" i="33"/>
  <c r="C346" i="33"/>
  <c r="C345" i="33"/>
  <c r="C344" i="33"/>
  <c r="C343" i="33"/>
  <c r="C342" i="33"/>
  <c r="C341" i="33"/>
  <c r="C340" i="33"/>
  <c r="C339" i="33"/>
  <c r="C338" i="33"/>
  <c r="C337" i="33"/>
  <c r="C336" i="33"/>
  <c r="C335" i="33"/>
  <c r="C334" i="33"/>
  <c r="C333" i="33"/>
  <c r="C332" i="33"/>
  <c r="C331" i="33"/>
  <c r="C330" i="33"/>
  <c r="C329" i="33"/>
  <c r="C328" i="33"/>
  <c r="C327" i="33"/>
  <c r="C326" i="33"/>
  <c r="C325" i="33"/>
  <c r="C324" i="33"/>
  <c r="C323" i="33"/>
  <c r="C322" i="33"/>
  <c r="C321" i="33"/>
  <c r="C320" i="33"/>
  <c r="C319" i="33"/>
  <c r="C318" i="33"/>
  <c r="C317" i="33"/>
  <c r="C316" i="33"/>
  <c r="C315" i="33"/>
  <c r="C314" i="33"/>
  <c r="C313" i="33"/>
  <c r="C312" i="33"/>
  <c r="C311" i="33"/>
  <c r="C310" i="33"/>
  <c r="C309" i="33"/>
  <c r="C308" i="33"/>
  <c r="C307" i="33"/>
  <c r="C306" i="33"/>
  <c r="C305" i="33"/>
  <c r="C304" i="33"/>
  <c r="C303" i="33"/>
  <c r="C302" i="33"/>
  <c r="C301" i="33"/>
  <c r="C300" i="33"/>
  <c r="C299" i="33"/>
  <c r="C298" i="33"/>
  <c r="C297" i="33"/>
  <c r="C296" i="33"/>
  <c r="C295" i="33"/>
  <c r="C294" i="33"/>
  <c r="C293" i="33"/>
  <c r="C292" i="33"/>
  <c r="C291" i="33"/>
  <c r="C290" i="33"/>
  <c r="C289" i="33"/>
  <c r="C288" i="33"/>
  <c r="C287" i="33"/>
  <c r="C286" i="33"/>
  <c r="C285" i="33"/>
  <c r="C284" i="33"/>
  <c r="C283" i="33"/>
  <c r="C282" i="33"/>
  <c r="C281" i="33"/>
  <c r="C280" i="33"/>
  <c r="C279" i="33"/>
  <c r="C278" i="33"/>
  <c r="C277" i="33"/>
  <c r="C276" i="33"/>
  <c r="C275" i="33"/>
  <c r="C274" i="33"/>
  <c r="C273" i="33"/>
  <c r="C272" i="33"/>
  <c r="C271" i="33"/>
  <c r="C270" i="33"/>
  <c r="C269" i="33"/>
  <c r="C268" i="33"/>
  <c r="C267" i="33"/>
  <c r="C266" i="33"/>
  <c r="C265" i="33"/>
  <c r="C264" i="33"/>
  <c r="C263" i="33"/>
  <c r="C262" i="33"/>
  <c r="C261" i="33"/>
  <c r="C260" i="33"/>
  <c r="C259" i="33"/>
  <c r="C258" i="33"/>
  <c r="C257" i="33"/>
  <c r="C256" i="33"/>
  <c r="C255" i="33"/>
  <c r="C254" i="33"/>
  <c r="C253" i="33"/>
  <c r="C252" i="33"/>
  <c r="C251" i="33"/>
  <c r="C250" i="33"/>
  <c r="C249" i="33"/>
  <c r="C248" i="33"/>
  <c r="C247" i="33"/>
  <c r="C246" i="33"/>
  <c r="C245" i="33"/>
  <c r="C244" i="33"/>
  <c r="C243" i="33"/>
  <c r="C242" i="33"/>
  <c r="C241" i="33"/>
  <c r="C240" i="33"/>
  <c r="C239" i="33"/>
  <c r="C238" i="33"/>
  <c r="C237" i="33"/>
  <c r="C236" i="33"/>
  <c r="C235" i="33"/>
  <c r="C234" i="33"/>
  <c r="C233" i="33"/>
  <c r="C232" i="33"/>
  <c r="C231" i="33"/>
  <c r="C230" i="33"/>
  <c r="C229" i="33"/>
  <c r="C228" i="33"/>
  <c r="C227" i="33"/>
  <c r="C226" i="33"/>
  <c r="C225" i="33"/>
  <c r="C224" i="33"/>
  <c r="C223" i="33"/>
  <c r="C222" i="33"/>
  <c r="C221" i="33"/>
  <c r="C220" i="33"/>
  <c r="C219" i="33"/>
  <c r="C218" i="33"/>
  <c r="C217" i="33"/>
  <c r="C216" i="33"/>
  <c r="C215" i="33"/>
  <c r="C214" i="33"/>
  <c r="C213" i="33"/>
  <c r="C212" i="33"/>
  <c r="C211" i="33"/>
  <c r="C210" i="33"/>
  <c r="C209" i="33"/>
  <c r="C208" i="33"/>
  <c r="C207" i="33"/>
  <c r="C206" i="33"/>
  <c r="C205" i="33"/>
  <c r="C204" i="33"/>
  <c r="C203" i="33"/>
  <c r="C202" i="33"/>
  <c r="C201" i="33"/>
  <c r="C200" i="33"/>
  <c r="C199" i="33"/>
  <c r="C198" i="33"/>
  <c r="C197" i="33"/>
  <c r="C196" i="33"/>
  <c r="C195" i="33"/>
  <c r="C194" i="33"/>
  <c r="C193" i="33"/>
  <c r="C192" i="33"/>
  <c r="C191" i="33"/>
  <c r="C190" i="33"/>
  <c r="C189" i="33"/>
  <c r="C188" i="33"/>
  <c r="C187" i="33"/>
  <c r="C186" i="33"/>
  <c r="C185" i="33"/>
  <c r="C184" i="33"/>
  <c r="C183" i="33"/>
  <c r="C182" i="33"/>
  <c r="C181" i="33"/>
  <c r="C180" i="33"/>
  <c r="C179" i="33"/>
  <c r="C178" i="33"/>
  <c r="C177" i="33"/>
  <c r="C176" i="33"/>
  <c r="C175" i="33"/>
  <c r="C174" i="33"/>
  <c r="C173" i="33"/>
  <c r="C172" i="33"/>
  <c r="C171" i="33"/>
  <c r="C170" i="33"/>
  <c r="C169" i="33"/>
  <c r="C168" i="33"/>
  <c r="C167" i="33"/>
  <c r="C166" i="33"/>
  <c r="C165" i="33"/>
  <c r="C164" i="33"/>
  <c r="C163" i="33"/>
  <c r="C162" i="33"/>
  <c r="C161" i="33"/>
  <c r="C160" i="33"/>
  <c r="C159" i="33"/>
  <c r="C158" i="33"/>
  <c r="C157" i="33"/>
  <c r="C156" i="33"/>
  <c r="C155" i="33"/>
  <c r="C154" i="33"/>
  <c r="C153" i="33"/>
  <c r="C152" i="33"/>
  <c r="C151" i="33"/>
  <c r="C150" i="33"/>
  <c r="C149" i="33"/>
  <c r="C148" i="33"/>
  <c r="C147" i="33"/>
  <c r="C146" i="33"/>
  <c r="C145" i="33"/>
  <c r="C144" i="33"/>
  <c r="C143" i="33"/>
  <c r="C142" i="33"/>
  <c r="C141" i="33"/>
  <c r="C140" i="33"/>
  <c r="C139" i="33"/>
  <c r="C138" i="33"/>
  <c r="C137" i="33"/>
  <c r="C136" i="33"/>
  <c r="C135" i="33"/>
  <c r="C134" i="33"/>
  <c r="C133" i="33"/>
  <c r="C132" i="33"/>
  <c r="C131" i="33"/>
  <c r="C130" i="33"/>
  <c r="C129" i="33"/>
  <c r="C128" i="33"/>
  <c r="C127" i="33"/>
  <c r="C126" i="33"/>
  <c r="C125" i="33"/>
  <c r="C124" i="33"/>
  <c r="C123" i="33"/>
  <c r="C122" i="33"/>
  <c r="C121" i="33"/>
  <c r="C120" i="33"/>
  <c r="C119" i="33"/>
  <c r="C118" i="33"/>
  <c r="C117" i="33"/>
  <c r="C116" i="33"/>
  <c r="C115" i="33"/>
  <c r="C114" i="33"/>
  <c r="C113" i="33"/>
  <c r="C112" i="33"/>
  <c r="C111" i="33"/>
  <c r="C110" i="33"/>
  <c r="C109" i="33"/>
  <c r="C108" i="33"/>
  <c r="C107" i="33"/>
  <c r="C106" i="33"/>
  <c r="C105" i="33"/>
  <c r="C104" i="33"/>
  <c r="C103" i="33"/>
  <c r="C102" i="33"/>
  <c r="C101" i="33"/>
  <c r="C100" i="33"/>
  <c r="C99" i="33"/>
  <c r="C98" i="33"/>
  <c r="C97" i="33"/>
  <c r="C96" i="33"/>
  <c r="C95" i="33"/>
  <c r="C94" i="33"/>
  <c r="C93" i="33"/>
  <c r="C92" i="33"/>
  <c r="C91" i="33"/>
  <c r="C90" i="33"/>
  <c r="C89" i="33"/>
  <c r="C88" i="33"/>
  <c r="C87" i="33"/>
  <c r="C86" i="33"/>
  <c r="C85" i="33"/>
  <c r="C84" i="33"/>
  <c r="C83" i="33"/>
  <c r="C82" i="33"/>
  <c r="C81" i="33"/>
  <c r="C80" i="33"/>
  <c r="C79" i="33"/>
  <c r="C78" i="33"/>
  <c r="C77" i="33"/>
  <c r="C76" i="33"/>
  <c r="C75" i="33"/>
  <c r="C74" i="33"/>
  <c r="C73" i="33"/>
  <c r="C72" i="33"/>
  <c r="C71" i="33"/>
  <c r="C70" i="33"/>
  <c r="C69" i="33"/>
  <c r="C68" i="33"/>
  <c r="C67" i="33"/>
  <c r="C66" i="33"/>
  <c r="C65" i="33"/>
  <c r="C64" i="33"/>
  <c r="C63" i="33"/>
  <c r="C62" i="33"/>
  <c r="C61" i="33"/>
  <c r="C60" i="33"/>
  <c r="C59" i="33"/>
  <c r="C58" i="33"/>
  <c r="C57" i="33"/>
  <c r="C56" i="33"/>
  <c r="C55" i="33"/>
  <c r="C54" i="33"/>
  <c r="C53" i="33"/>
  <c r="C52" i="33"/>
  <c r="C51" i="33"/>
  <c r="C50" i="33"/>
  <c r="C49" i="33"/>
  <c r="C48" i="33"/>
  <c r="C47" i="33"/>
  <c r="C46" i="33"/>
  <c r="C45" i="33"/>
  <c r="C44" i="33"/>
  <c r="C43" i="33"/>
  <c r="C42" i="33"/>
  <c r="C41" i="33"/>
  <c r="C40" i="33"/>
  <c r="C39" i="33"/>
  <c r="C38" i="33"/>
  <c r="C37" i="33"/>
  <c r="C36" i="33"/>
  <c r="C35" i="33"/>
  <c r="C34" i="33"/>
  <c r="C33" i="33"/>
  <c r="C32" i="33"/>
  <c r="C31" i="33"/>
  <c r="C30" i="33"/>
  <c r="C29" i="33"/>
  <c r="C28" i="33"/>
  <c r="C27" i="33"/>
  <c r="C26" i="33"/>
  <c r="C25" i="33"/>
  <c r="C24" i="33"/>
  <c r="C23" i="33"/>
  <c r="C22" i="33"/>
  <c r="C21" i="33"/>
  <c r="C20" i="33"/>
  <c r="C19" i="33"/>
  <c r="C18" i="33"/>
  <c r="C17" i="33"/>
  <c r="C16" i="33"/>
  <c r="C15" i="33"/>
  <c r="C14" i="33"/>
  <c r="C13" i="33"/>
  <c r="C12" i="33"/>
  <c r="C11" i="33"/>
  <c r="C10" i="33"/>
  <c r="C9" i="33"/>
  <c r="C8" i="33"/>
  <c r="C7" i="33"/>
  <c r="C6" i="33"/>
  <c r="C5" i="33"/>
  <c r="C4" i="33"/>
  <c r="C3" i="33"/>
  <c r="C2" i="33"/>
  <c r="C3" i="32"/>
  <c r="C4" i="32"/>
  <c r="C5" i="32"/>
  <c r="C6" i="32"/>
  <c r="C7" i="32"/>
  <c r="C8" i="32"/>
  <c r="C9" i="32"/>
  <c r="C10" i="32"/>
  <c r="C11" i="32"/>
  <c r="C12" i="32"/>
  <c r="C13" i="32"/>
  <c r="C14" i="32"/>
  <c r="C15" i="32"/>
  <c r="C16" i="32"/>
  <c r="C17" i="32"/>
  <c r="C18" i="32"/>
  <c r="C19" i="32"/>
  <c r="C20" i="32"/>
  <c r="C21" i="32"/>
  <c r="C22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C35" i="32"/>
  <c r="C36" i="32"/>
  <c r="C37" i="32"/>
  <c r="C38" i="32"/>
  <c r="C39" i="32"/>
  <c r="C40" i="32"/>
  <c r="C41" i="32"/>
  <c r="C42" i="32"/>
  <c r="C43" i="32"/>
  <c r="C44" i="32"/>
  <c r="C45" i="32"/>
  <c r="C46" i="32"/>
  <c r="C47" i="32"/>
  <c r="C48" i="32"/>
  <c r="C49" i="32"/>
  <c r="C50" i="32"/>
  <c r="C51" i="32"/>
  <c r="C52" i="32"/>
  <c r="C53" i="32"/>
  <c r="C54" i="32"/>
  <c r="C55" i="32"/>
  <c r="C56" i="32"/>
  <c r="C3" i="35" l="1"/>
  <c r="C4" i="35" s="1"/>
  <c r="C5" i="35" s="1"/>
  <c r="C6" i="35" s="1"/>
  <c r="C7" i="35" s="1"/>
  <c r="C8" i="35" s="1"/>
  <c r="C9" i="35" s="1"/>
  <c r="C10" i="35" s="1"/>
  <c r="C11" i="35" s="1"/>
  <c r="D2" i="35"/>
  <c r="D3" i="35" l="1"/>
  <c r="D4" i="35" s="1"/>
  <c r="D5" i="35" s="1"/>
  <c r="D6" i="35" s="1"/>
  <c r="D7" i="35" s="1"/>
  <c r="D8" i="35" s="1"/>
  <c r="D9" i="35" s="1"/>
  <c r="D10" i="35" s="1"/>
  <c r="D11" i="35" s="1"/>
  <c r="E2" i="35"/>
  <c r="E3" i="35" l="1"/>
  <c r="E4" i="35" s="1"/>
  <c r="E5" i="35" s="1"/>
  <c r="E6" i="35" s="1"/>
  <c r="E7" i="35" s="1"/>
  <c r="E8" i="35" s="1"/>
  <c r="E9" i="35" s="1"/>
  <c r="E10" i="35" s="1"/>
  <c r="E11" i="35" s="1"/>
  <c r="F2" i="35"/>
  <c r="F3" i="35" l="1"/>
  <c r="F4" i="35" s="1"/>
  <c r="F6" i="35" s="1"/>
  <c r="F7" i="35" s="1"/>
  <c r="F8" i="35" s="1"/>
  <c r="F9" i="35" s="1"/>
  <c r="F10" i="35" s="1"/>
  <c r="F11" i="35" s="1"/>
  <c r="G2" i="35"/>
  <c r="H2" i="35" l="1"/>
  <c r="G3" i="35"/>
  <c r="G4" i="35" s="1"/>
  <c r="G5" i="35" s="1"/>
  <c r="G6" i="35" s="1"/>
  <c r="G7" i="35" s="1"/>
  <c r="G8" i="35" s="1"/>
  <c r="G9" i="35" s="1"/>
  <c r="G10" i="35" s="1"/>
  <c r="G11" i="35" s="1"/>
  <c r="H3" i="35" l="1"/>
  <c r="H4" i="35" s="1"/>
  <c r="H5" i="35" s="1"/>
  <c r="H6" i="35" s="1"/>
  <c r="H7" i="35" s="1"/>
  <c r="H8" i="35" s="1"/>
  <c r="H9" i="35" s="1"/>
  <c r="H10" i="35" s="1"/>
  <c r="H11" i="35" s="1"/>
  <c r="I2" i="35"/>
  <c r="I3" i="35" l="1"/>
  <c r="I4" i="35" s="1"/>
  <c r="I5" i="35" s="1"/>
  <c r="I6" i="35" s="1"/>
  <c r="I7" i="35" s="1"/>
  <c r="I8" i="35" s="1"/>
  <c r="I9" i="35" s="1"/>
  <c r="I10" i="35" s="1"/>
  <c r="I11" i="35" s="1"/>
  <c r="J2" i="35"/>
  <c r="K2" i="35" l="1"/>
  <c r="J3" i="35"/>
  <c r="J4" i="35" s="1"/>
  <c r="J5" i="35" s="1"/>
  <c r="J6" i="35" s="1"/>
  <c r="J7" i="35" s="1"/>
  <c r="J8" i="35" s="1"/>
  <c r="J9" i="35" s="1"/>
  <c r="J10" i="35" s="1"/>
  <c r="J11" i="35" s="1"/>
  <c r="K3" i="35" l="1"/>
  <c r="K4" i="35" s="1"/>
  <c r="K5" i="35" s="1"/>
  <c r="K6" i="35" s="1"/>
  <c r="K7" i="35" s="1"/>
  <c r="K8" i="35" s="1"/>
  <c r="K9" i="35" s="1"/>
  <c r="K10" i="35" s="1"/>
  <c r="K11" i="35" s="1"/>
  <c r="AQ8" i="28" l="1"/>
  <c r="AP8" i="28"/>
  <c r="AO8" i="28"/>
  <c r="AQ8" i="27"/>
  <c r="AP8" i="27"/>
  <c r="AO8" i="27"/>
  <c r="C20" i="22" l="1"/>
  <c r="F7" i="22"/>
  <c r="C20" i="21"/>
  <c r="E16" i="21"/>
  <c r="E20" i="21" s="1"/>
  <c r="F7" i="21"/>
  <c r="K4" i="21" s="1"/>
  <c r="E20" i="22" l="1"/>
  <c r="P8" i="22"/>
  <c r="J6" i="21"/>
  <c r="R8" i="21"/>
  <c r="L4" i="21"/>
  <c r="M4" i="21" l="1"/>
  <c r="K5" i="21" s="1"/>
  <c r="L5" i="21"/>
  <c r="J7" i="21"/>
  <c r="L6" i="21"/>
  <c r="M5" i="21" l="1"/>
  <c r="K6" i="21" s="1"/>
  <c r="M6" i="21" s="1"/>
  <c r="K7" i="21" s="1"/>
  <c r="L7" i="21"/>
  <c r="J8" i="21"/>
  <c r="M7" i="21" l="1"/>
  <c r="K8" i="21" s="1"/>
  <c r="J9" i="21"/>
  <c r="L8" i="21"/>
  <c r="C3" i="20"/>
  <c r="C4" i="20"/>
  <c r="C5" i="20"/>
  <c r="C6" i="20"/>
  <c r="C7" i="20"/>
  <c r="C8" i="20"/>
  <c r="C9" i="20"/>
  <c r="C10" i="20"/>
  <c r="C2" i="20"/>
  <c r="E6" i="15"/>
  <c r="C12" i="15"/>
  <c r="E8" i="15"/>
  <c r="E11" i="15"/>
  <c r="D11" i="19"/>
  <c r="C11" i="19"/>
  <c r="B11" i="19"/>
  <c r="E10" i="19"/>
  <c r="E9" i="19"/>
  <c r="E8" i="19"/>
  <c r="E7" i="19"/>
  <c r="E6" i="19"/>
  <c r="E5" i="19"/>
  <c r="E4" i="19"/>
  <c r="E3" i="19"/>
  <c r="E2" i="19"/>
  <c r="D11" i="16"/>
  <c r="C11" i="16"/>
  <c r="B11" i="16"/>
  <c r="E11" i="16" s="1"/>
  <c r="E10" i="16"/>
  <c r="E9" i="16"/>
  <c r="E8" i="16"/>
  <c r="E7" i="16"/>
  <c r="E6" i="16"/>
  <c r="E5" i="16"/>
  <c r="E4" i="16"/>
  <c r="E3" i="16"/>
  <c r="E2" i="16"/>
  <c r="E10" i="15"/>
  <c r="E9" i="15"/>
  <c r="E7" i="15"/>
  <c r="E5" i="15"/>
  <c r="E4" i="15"/>
  <c r="E11" i="19" l="1"/>
  <c r="M8" i="21"/>
  <c r="K9" i="21" s="1"/>
  <c r="L9" i="21"/>
  <c r="J10" i="21"/>
  <c r="D12" i="15"/>
  <c r="B12" i="15"/>
  <c r="E12" i="15" s="1"/>
  <c r="E3" i="15"/>
  <c r="M9" i="21" l="1"/>
  <c r="K10" i="21" s="1"/>
  <c r="J11" i="21"/>
  <c r="L10" i="21"/>
  <c r="K12" i="11"/>
  <c r="L12" i="11" s="1"/>
  <c r="M12" i="11" s="1"/>
  <c r="K11" i="11"/>
  <c r="L11" i="11" s="1"/>
  <c r="M11" i="11" s="1"/>
  <c r="K10" i="11"/>
  <c r="L10" i="11" s="1"/>
  <c r="M10" i="11" s="1"/>
  <c r="K9" i="11"/>
  <c r="L9" i="11" s="1"/>
  <c r="M9" i="11" s="1"/>
  <c r="K8" i="11"/>
  <c r="L8" i="11" s="1"/>
  <c r="M8" i="11" s="1"/>
  <c r="K7" i="11"/>
  <c r="L7" i="11" s="1"/>
  <c r="M7" i="11" s="1"/>
  <c r="K6" i="11"/>
  <c r="L6" i="11" s="1"/>
  <c r="M6" i="11" s="1"/>
  <c r="K5" i="11"/>
  <c r="L5" i="11" s="1"/>
  <c r="M5" i="11" s="1"/>
  <c r="K4" i="11"/>
  <c r="L4" i="11" s="1"/>
  <c r="M4" i="11" s="1"/>
  <c r="K3" i="11"/>
  <c r="L3" i="11" s="1"/>
  <c r="M3" i="11" s="1"/>
  <c r="K2" i="11"/>
  <c r="L2" i="11" s="1"/>
  <c r="M2" i="11" s="1"/>
  <c r="M10" i="21" l="1"/>
  <c r="K11" i="21" s="1"/>
  <c r="L11" i="21"/>
  <c r="J12" i="21"/>
  <c r="F14" i="2"/>
  <c r="G12" i="2" s="1"/>
  <c r="D14" i="2"/>
  <c r="E9" i="2" s="1"/>
  <c r="M11" i="21" l="1"/>
  <c r="K12" i="21" s="1"/>
  <c r="L12" i="21"/>
  <c r="J13" i="21"/>
  <c r="E5" i="2"/>
  <c r="E11" i="2"/>
  <c r="G13" i="2"/>
  <c r="G9" i="2"/>
  <c r="E6" i="2"/>
  <c r="E4" i="2"/>
  <c r="E8" i="2"/>
  <c r="E10" i="2"/>
  <c r="E12" i="2"/>
  <c r="E7" i="2"/>
  <c r="E13" i="2"/>
  <c r="G7" i="2"/>
  <c r="G5" i="2"/>
  <c r="G11" i="2"/>
  <c r="G6" i="2"/>
  <c r="G4" i="2"/>
  <c r="G8" i="2"/>
  <c r="G10" i="2"/>
  <c r="M12" i="21" l="1"/>
  <c r="K13" i="21" s="1"/>
  <c r="L13" i="21"/>
  <c r="J14" i="21"/>
  <c r="M13" i="21" l="1"/>
  <c r="K14" i="21" s="1"/>
  <c r="L14" i="21"/>
  <c r="J15" i="21"/>
  <c r="M14" i="21" l="1"/>
  <c r="K15" i="21" s="1"/>
  <c r="L15" i="21"/>
  <c r="J16" i="21"/>
  <c r="M15" i="21" l="1"/>
  <c r="K16" i="21" s="1"/>
  <c r="J17" i="21"/>
  <c r="L16" i="21"/>
  <c r="M16" i="21" l="1"/>
  <c r="K17" i="21" s="1"/>
  <c r="L17" i="21"/>
  <c r="J18" i="21"/>
  <c r="M17" i="21" l="1"/>
  <c r="K18" i="21" s="1"/>
  <c r="J19" i="21"/>
  <c r="L18" i="21"/>
  <c r="M18" i="21" l="1"/>
  <c r="K19" i="21" s="1"/>
  <c r="J20" i="21"/>
  <c r="L19" i="21"/>
  <c r="M19" i="21" l="1"/>
  <c r="K20" i="21" s="1"/>
  <c r="L20" i="21"/>
  <c r="J21" i="21"/>
  <c r="M20" i="21" l="1"/>
  <c r="K21" i="21" s="1"/>
  <c r="J22" i="21"/>
  <c r="L21" i="21"/>
  <c r="M21" i="21" l="1"/>
  <c r="K22" i="21" s="1"/>
  <c r="L22" i="21"/>
  <c r="J23" i="21"/>
  <c r="M22" i="21" l="1"/>
  <c r="K23" i="21" s="1"/>
  <c r="J24" i="21"/>
  <c r="L23" i="21"/>
  <c r="M23" i="21" l="1"/>
  <c r="K24" i="21" s="1"/>
  <c r="L24" i="21"/>
  <c r="J25" i="21"/>
  <c r="M24" i="21" l="1"/>
  <c r="K25" i="21" s="1"/>
  <c r="J26" i="21"/>
  <c r="L25" i="21"/>
  <c r="M25" i="21" l="1"/>
  <c r="K26" i="21" s="1"/>
  <c r="L26" i="21"/>
  <c r="J27" i="21"/>
  <c r="M26" i="21" l="1"/>
  <c r="K27" i="21" s="1"/>
  <c r="J28" i="21"/>
  <c r="L27" i="21"/>
  <c r="M27" i="21" l="1"/>
  <c r="K28" i="21" s="1"/>
  <c r="L28" i="21"/>
  <c r="J29" i="21"/>
  <c r="M28" i="21" l="1"/>
  <c r="K29" i="21" s="1"/>
  <c r="J30" i="21"/>
  <c r="L29" i="21"/>
  <c r="M29" i="21" l="1"/>
  <c r="K30" i="21" s="1"/>
  <c r="L30" i="21"/>
  <c r="J31" i="21"/>
  <c r="M30" i="21" l="1"/>
  <c r="K31" i="21" s="1"/>
  <c r="J32" i="21"/>
  <c r="L31" i="21"/>
  <c r="M31" i="21" l="1"/>
  <c r="K32" i="21" s="1"/>
  <c r="L32" i="21"/>
  <c r="J33" i="21"/>
  <c r="M32" i="21" l="1"/>
  <c r="K33" i="21" s="1"/>
  <c r="J34" i="21"/>
  <c r="L33" i="21"/>
  <c r="M33" i="21" l="1"/>
  <c r="K34" i="21" s="1"/>
  <c r="L34" i="21"/>
  <c r="J35" i="21"/>
  <c r="M34" i="21" l="1"/>
  <c r="K35" i="21" s="1"/>
  <c r="J36" i="21"/>
  <c r="L35" i="21"/>
  <c r="M35" i="21" l="1"/>
  <c r="K36" i="21" s="1"/>
  <c r="L36" i="21"/>
  <c r="J37" i="21"/>
  <c r="M36" i="21" l="1"/>
  <c r="K37" i="21" s="1"/>
  <c r="J38" i="21"/>
  <c r="L37" i="21"/>
  <c r="M37" i="21" l="1"/>
  <c r="K38" i="21" s="1"/>
  <c r="L38" i="21"/>
  <c r="J39" i="21"/>
  <c r="M38" i="21" l="1"/>
  <c r="K39" i="21" s="1"/>
  <c r="J40" i="21"/>
  <c r="L39" i="21"/>
  <c r="M39" i="21" l="1"/>
  <c r="K40" i="21" s="1"/>
  <c r="L40" i="21"/>
  <c r="J41" i="21"/>
  <c r="M40" i="21" l="1"/>
  <c r="J42" i="21"/>
  <c r="L41" i="21"/>
  <c r="K41" i="21"/>
  <c r="M41" i="21" l="1"/>
  <c r="K42" i="21" s="1"/>
  <c r="L42" i="21"/>
  <c r="J43" i="21"/>
  <c r="M42" i="21" l="1"/>
  <c r="K43" i="21" s="1"/>
  <c r="J44" i="21"/>
  <c r="L43" i="21"/>
  <c r="M43" i="21" l="1"/>
  <c r="L44" i="21"/>
  <c r="K44" i="21"/>
  <c r="J45" i="21"/>
  <c r="M44" i="21" l="1"/>
  <c r="K45" i="21" s="1"/>
  <c r="J46" i="21"/>
  <c r="L45" i="21"/>
  <c r="M45" i="21" l="1"/>
  <c r="K46" i="21" s="1"/>
  <c r="L46" i="21"/>
  <c r="J47" i="21"/>
  <c r="M46" i="21" l="1"/>
  <c r="K47" i="21" s="1"/>
  <c r="J48" i="21"/>
  <c r="L47" i="21"/>
  <c r="M47" i="21" l="1"/>
  <c r="K48" i="21" s="1"/>
  <c r="L48" i="21"/>
  <c r="J49" i="21"/>
  <c r="M48" i="21" l="1"/>
  <c r="K49" i="21" s="1"/>
  <c r="J50" i="21"/>
  <c r="L49" i="21"/>
  <c r="M49" i="21" l="1"/>
  <c r="L50" i="21"/>
  <c r="K50" i="21"/>
  <c r="J51" i="21"/>
  <c r="M50" i="21" l="1"/>
  <c r="K51" i="21" s="1"/>
  <c r="J52" i="21"/>
  <c r="L51" i="21"/>
  <c r="M51" i="21" l="1"/>
  <c r="L52" i="21"/>
  <c r="K52" i="21"/>
  <c r="J53" i="21"/>
  <c r="M52" i="21" l="1"/>
  <c r="K53" i="21" s="1"/>
  <c r="J54" i="21"/>
  <c r="L53" i="21"/>
  <c r="M53" i="21" l="1"/>
  <c r="K54" i="21" s="1"/>
  <c r="L54" i="21"/>
  <c r="J55" i="21"/>
  <c r="M54" i="21" l="1"/>
  <c r="K55" i="21" s="1"/>
  <c r="J56" i="21"/>
  <c r="L55" i="21"/>
  <c r="M55" i="21" l="1"/>
  <c r="K56" i="21" s="1"/>
  <c r="L56" i="21"/>
  <c r="J57" i="21"/>
  <c r="M56" i="21" l="1"/>
  <c r="K57" i="21" s="1"/>
  <c r="J58" i="21"/>
  <c r="L57" i="21"/>
  <c r="M57" i="21" l="1"/>
  <c r="K58" i="21" s="1"/>
  <c r="L58" i="21"/>
  <c r="J59" i="21"/>
  <c r="M58" i="21" l="1"/>
  <c r="J60" i="21"/>
  <c r="L59" i="21"/>
  <c r="K59" i="21"/>
  <c r="M59" i="21" s="1"/>
  <c r="L60" i="21" l="1"/>
  <c r="K60" i="21"/>
  <c r="J61" i="21"/>
  <c r="M60" i="21" l="1"/>
  <c r="K61" i="21" s="1"/>
  <c r="J62" i="21"/>
  <c r="L61" i="21"/>
  <c r="M61" i="21" l="1"/>
  <c r="L62" i="21"/>
  <c r="K62" i="21"/>
  <c r="J63" i="21"/>
  <c r="M62" i="21" l="1"/>
  <c r="K63" i="21" s="1"/>
  <c r="J64" i="21"/>
  <c r="L63" i="21"/>
  <c r="M63" i="21" l="1"/>
  <c r="L64" i="21"/>
  <c r="K64" i="21"/>
  <c r="J65" i="21"/>
  <c r="M64" i="21" l="1"/>
  <c r="J66" i="21"/>
  <c r="K65" i="21"/>
  <c r="L65" i="21"/>
  <c r="M65" i="21" l="1"/>
  <c r="K66" i="21" s="1"/>
  <c r="L66" i="21"/>
  <c r="J67" i="21"/>
  <c r="M66" i="21" l="1"/>
  <c r="K67" i="21" s="1"/>
  <c r="J68" i="21"/>
  <c r="L67" i="21"/>
  <c r="M67" i="21" l="1"/>
  <c r="K68" i="21" s="1"/>
  <c r="L68" i="21"/>
  <c r="J69" i="21"/>
  <c r="M68" i="21" l="1"/>
  <c r="K69" i="21" s="1"/>
  <c r="J70" i="21"/>
  <c r="L69" i="21"/>
  <c r="M69" i="21" l="1"/>
  <c r="K70" i="21" s="1"/>
  <c r="L70" i="21"/>
  <c r="J71" i="21"/>
  <c r="M70" i="21" l="1"/>
  <c r="K71" i="21" s="1"/>
  <c r="J72" i="21"/>
  <c r="L71" i="21"/>
  <c r="M71" i="21" l="1"/>
  <c r="K72" i="21" s="1"/>
  <c r="L72" i="21"/>
  <c r="J73" i="21"/>
  <c r="M72" i="21" l="1"/>
  <c r="K73" i="21" s="1"/>
  <c r="J74" i="21"/>
  <c r="L73" i="21"/>
  <c r="M73" i="21" l="1"/>
  <c r="K74" i="21" s="1"/>
  <c r="L74" i="21"/>
  <c r="J75" i="21"/>
  <c r="M74" i="21" l="1"/>
  <c r="J76" i="21"/>
  <c r="L75" i="21"/>
  <c r="K75" i="21"/>
  <c r="M75" i="21" s="1"/>
  <c r="L76" i="21" l="1"/>
  <c r="K76" i="21"/>
  <c r="J77" i="21"/>
  <c r="M76" i="21" l="1"/>
  <c r="K77" i="21" s="1"/>
  <c r="J78" i="21"/>
  <c r="L77" i="21"/>
  <c r="M77" i="21" l="1"/>
  <c r="L78" i="21"/>
  <c r="K78" i="21"/>
  <c r="J79" i="21"/>
  <c r="M78" i="21" l="1"/>
  <c r="K79" i="21" s="1"/>
  <c r="J80" i="21"/>
  <c r="L79" i="21"/>
  <c r="M79" i="21" l="1"/>
  <c r="L80" i="21"/>
  <c r="K80" i="21"/>
  <c r="J81" i="21"/>
  <c r="M80" i="21" l="1"/>
  <c r="J82" i="21"/>
  <c r="K81" i="21"/>
  <c r="L81" i="21"/>
  <c r="M81" i="21" l="1"/>
  <c r="L82" i="21"/>
  <c r="K82" i="21"/>
  <c r="J83" i="21"/>
  <c r="M82" i="21" l="1"/>
  <c r="K83" i="21" s="1"/>
  <c r="J84" i="21"/>
  <c r="L83" i="21"/>
  <c r="M83" i="21" l="1"/>
  <c r="K84" i="21" s="1"/>
  <c r="L84" i="21"/>
  <c r="J85" i="21"/>
  <c r="M84" i="21" l="1"/>
  <c r="K85" i="21" s="1"/>
  <c r="J86" i="21"/>
  <c r="L85" i="21"/>
  <c r="M85" i="21" l="1"/>
  <c r="K86" i="21" s="1"/>
  <c r="L86" i="21"/>
  <c r="J87" i="21"/>
  <c r="M86" i="21" l="1"/>
  <c r="K87" i="21" s="1"/>
  <c r="J88" i="21"/>
  <c r="L87" i="21"/>
  <c r="M87" i="21" l="1"/>
  <c r="K88" i="21" s="1"/>
  <c r="L88" i="21"/>
  <c r="J89" i="21"/>
  <c r="M88" i="21" l="1"/>
  <c r="K89" i="21" s="1"/>
  <c r="J90" i="21"/>
  <c r="L89" i="21"/>
  <c r="M89" i="21" l="1"/>
  <c r="K90" i="21" s="1"/>
  <c r="L90" i="21"/>
  <c r="J91" i="21"/>
  <c r="M90" i="21" l="1"/>
  <c r="K91" i="21" s="1"/>
  <c r="J92" i="21"/>
  <c r="L91" i="21"/>
  <c r="M91" i="21" l="1"/>
  <c r="L92" i="21"/>
  <c r="K92" i="21"/>
  <c r="J93" i="21"/>
  <c r="M92" i="21" l="1"/>
  <c r="J94" i="21"/>
  <c r="L93" i="21"/>
  <c r="K93" i="21"/>
  <c r="M93" i="21" s="1"/>
  <c r="L94" i="21" l="1"/>
  <c r="K94" i="21"/>
  <c r="J95" i="21"/>
  <c r="M94" i="21" l="1"/>
  <c r="K95" i="21" s="1"/>
  <c r="J96" i="21"/>
  <c r="L95" i="21"/>
  <c r="M95" i="21" l="1"/>
  <c r="L96" i="21"/>
  <c r="K96" i="21"/>
  <c r="J97" i="21"/>
  <c r="M96" i="21" l="1"/>
  <c r="J98" i="21"/>
  <c r="K97" i="21"/>
  <c r="L97" i="21"/>
  <c r="M97" i="21" l="1"/>
  <c r="K98" i="21" s="1"/>
  <c r="L98" i="21"/>
  <c r="J99" i="21"/>
  <c r="M98" i="21" l="1"/>
  <c r="J100" i="21"/>
  <c r="L99" i="21"/>
  <c r="K99" i="21"/>
  <c r="M99" i="21" s="1"/>
  <c r="L100" i="21" l="1"/>
  <c r="K100" i="21"/>
  <c r="M100" i="21" s="1"/>
  <c r="J101" i="21"/>
  <c r="J102" i="21" l="1"/>
  <c r="L101" i="21"/>
  <c r="K101" i="21"/>
  <c r="M101" i="21" l="1"/>
  <c r="K102" i="21" s="1"/>
  <c r="L102" i="21"/>
  <c r="J103" i="21"/>
  <c r="M102" i="21" l="1"/>
  <c r="K103" i="21" s="1"/>
  <c r="J104" i="21"/>
  <c r="L103" i="21"/>
  <c r="M103" i="21" l="1"/>
  <c r="K104" i="21" s="1"/>
  <c r="L104" i="21"/>
  <c r="J105" i="21"/>
  <c r="M104" i="21" l="1"/>
  <c r="K105" i="21" s="1"/>
  <c r="J106" i="21"/>
  <c r="L105" i="21"/>
  <c r="M105" i="21" l="1"/>
  <c r="K106" i="21" s="1"/>
  <c r="L106" i="21"/>
  <c r="J107" i="21"/>
  <c r="M106" i="21" l="1"/>
  <c r="J108" i="21"/>
  <c r="L107" i="21"/>
  <c r="K107" i="21"/>
  <c r="M107" i="21" l="1"/>
  <c r="K108" i="21" s="1"/>
  <c r="L108" i="21"/>
  <c r="J109" i="21"/>
  <c r="M108" i="21" l="1"/>
  <c r="K109" i="21" s="1"/>
  <c r="J110" i="21"/>
  <c r="L109" i="21"/>
  <c r="M109" i="21" l="1"/>
  <c r="K110" i="21" s="1"/>
  <c r="L110" i="21"/>
  <c r="J111" i="21"/>
  <c r="M110" i="21" l="1"/>
  <c r="K111" i="21" s="1"/>
  <c r="J112" i="21"/>
  <c r="L111" i="21"/>
  <c r="M111" i="21" l="1"/>
  <c r="K112" i="21" s="1"/>
  <c r="L112" i="21"/>
  <c r="J113" i="21"/>
  <c r="M112" i="21" l="1"/>
  <c r="K113" i="21" s="1"/>
  <c r="J114" i="21"/>
  <c r="L113" i="21"/>
  <c r="M113" i="21" l="1"/>
  <c r="K114" i="21" s="1"/>
  <c r="L114" i="21"/>
  <c r="J115" i="21"/>
  <c r="M114" i="21" l="1"/>
  <c r="K115" i="21" s="1"/>
  <c r="J116" i="21"/>
  <c r="L115" i="21"/>
  <c r="M115" i="21" l="1"/>
  <c r="L116" i="21"/>
  <c r="K116" i="21"/>
  <c r="J117" i="21"/>
  <c r="M116" i="21" l="1"/>
  <c r="J118" i="21"/>
  <c r="L117" i="21"/>
  <c r="K117" i="21"/>
  <c r="M117" i="21" l="1"/>
  <c r="K118" i="21" s="1"/>
  <c r="L118" i="21"/>
  <c r="J119" i="21"/>
  <c r="M118" i="21" l="1"/>
  <c r="K119" i="21" s="1"/>
  <c r="J120" i="21"/>
  <c r="L119" i="21"/>
  <c r="M119" i="21" l="1"/>
  <c r="K120" i="21" s="1"/>
  <c r="L120" i="21"/>
  <c r="J121" i="21"/>
  <c r="M120" i="21" l="1"/>
  <c r="K121" i="21" s="1"/>
  <c r="J122" i="21"/>
  <c r="L121" i="21"/>
  <c r="M121" i="21" l="1"/>
  <c r="K122" i="21" s="1"/>
  <c r="M122" i="21" s="1"/>
  <c r="L122" i="21"/>
  <c r="J123" i="21"/>
  <c r="L123" i="21" l="1"/>
  <c r="K123" i="21"/>
  <c r="M123" i="21" l="1"/>
</calcChain>
</file>

<file path=xl/sharedStrings.xml><?xml version="1.0" encoding="utf-8"?>
<sst xmlns="http://schemas.openxmlformats.org/spreadsheetml/2006/main" count="14863" uniqueCount="1297">
  <si>
    <t>Top 10 Domestic Routes by Revenue</t>
  </si>
  <si>
    <t>Revenue</t>
  </si>
  <si>
    <t>Margin</t>
  </si>
  <si>
    <t>Per Passenger</t>
  </si>
  <si>
    <t>From</t>
  </si>
  <si>
    <t>To</t>
  </si>
  <si>
    <t>Revenue Percent</t>
  </si>
  <si>
    <t>Margin Percent</t>
  </si>
  <si>
    <t>Revenue per Passenger</t>
  </si>
  <si>
    <t>Margin  per Passenger</t>
  </si>
  <si>
    <t xml:space="preserve">Atlanta </t>
  </si>
  <si>
    <t>New York</t>
  </si>
  <si>
    <t xml:space="preserve">Chicago </t>
  </si>
  <si>
    <t xml:space="preserve">Columbus (Ohio) </t>
  </si>
  <si>
    <t xml:space="preserve">New York </t>
  </si>
  <si>
    <t>Detroit</t>
  </si>
  <si>
    <t>Washington</t>
  </si>
  <si>
    <t>Philadelphia</t>
  </si>
  <si>
    <t>San Francisco</t>
  </si>
  <si>
    <t>Phoenix</t>
  </si>
  <si>
    <t xml:space="preserve"> </t>
  </si>
  <si>
    <t>Toronto</t>
  </si>
  <si>
    <t>Seattle</t>
  </si>
  <si>
    <t>Total Domestic routes</t>
  </si>
  <si>
    <t>Better Formatting for Percentages</t>
  </si>
  <si>
    <t>Jim</t>
  </si>
  <si>
    <t>Tim</t>
  </si>
  <si>
    <t>Kim</t>
  </si>
  <si>
    <t>Budapest</t>
  </si>
  <si>
    <t>Debrecen</t>
  </si>
  <si>
    <t>Pécs</t>
  </si>
  <si>
    <t>Sopron</t>
  </si>
  <si>
    <t>Szeged</t>
  </si>
  <si>
    <t>Miskolc</t>
  </si>
  <si>
    <t>Kecskemét</t>
  </si>
  <si>
    <t>Győr</t>
  </si>
  <si>
    <t>January</t>
  </si>
  <si>
    <t>February</t>
  </si>
  <si>
    <t>March</t>
  </si>
  <si>
    <t>Total</t>
  </si>
  <si>
    <t>Formatting positive and negative numbers</t>
  </si>
  <si>
    <t>North</t>
  </si>
  <si>
    <t>South</t>
  </si>
  <si>
    <t>East</t>
  </si>
  <si>
    <t>West</t>
  </si>
  <si>
    <t>Zeros…</t>
  </si>
  <si>
    <t>Printer</t>
  </si>
  <si>
    <t>Copier</t>
  </si>
  <si>
    <t>Scanner</t>
  </si>
  <si>
    <t>Support</t>
  </si>
  <si>
    <t>Guarantee</t>
  </si>
  <si>
    <t>Special conditions</t>
  </si>
  <si>
    <t>Formatting dates</t>
  </si>
  <si>
    <t>Nagy számok formázása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</si>
  <si>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</si>
  <si>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</si>
  <si>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</si>
  <si>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</si>
  <si>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</si>
  <si>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</si>
  <si>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</si>
  <si>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</si>
  <si>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</si>
  <si>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</si>
  <si>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</si>
  <si>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</si>
  <si>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TOP 40%</t>
  </si>
  <si>
    <t>MARKET</t>
  </si>
  <si>
    <t>Sales</t>
  </si>
  <si>
    <t>Great Lakes</t>
  </si>
  <si>
    <t>New England</t>
  </si>
  <si>
    <t>New York North</t>
  </si>
  <si>
    <t>New York South</t>
  </si>
  <si>
    <t>Ohio</t>
  </si>
  <si>
    <t>Shenandoah Valley</t>
  </si>
  <si>
    <t>South Carolina</t>
  </si>
  <si>
    <t>Florida</t>
  </si>
  <si>
    <t>Gulf Coast</t>
  </si>
  <si>
    <t>Illinois</t>
  </si>
  <si>
    <t>Indiana</t>
  </si>
  <si>
    <t>Kentucky</t>
  </si>
  <si>
    <t>North Carolina</t>
  </si>
  <si>
    <t>Tennessee</t>
  </si>
  <si>
    <t>Texas</t>
  </si>
  <si>
    <t>California</t>
  </si>
  <si>
    <t>Central</t>
  </si>
  <si>
    <t>Colorado</t>
  </si>
  <si>
    <t>North West</t>
  </si>
  <si>
    <t>Southwest</t>
  </si>
  <si>
    <t>Topeka</t>
  </si>
  <si>
    <t>REGION</t>
  </si>
  <si>
    <t>November</t>
  </si>
  <si>
    <t>December</t>
  </si>
  <si>
    <t>Települések távolsága közúton (km)</t>
  </si>
  <si>
    <t xml:space="preserve"> Budapest</t>
  </si>
  <si>
    <t xml:space="preserve"> Békéscsaba</t>
  </si>
  <si>
    <t xml:space="preserve"> Debrecen</t>
  </si>
  <si>
    <t xml:space="preserve"> Eger</t>
  </si>
  <si>
    <t xml:space="preserve"> Győr</t>
  </si>
  <si>
    <t xml:space="preserve"> Kaposvár</t>
  </si>
  <si>
    <t xml:space="preserve"> Kecskemét</t>
  </si>
  <si>
    <t xml:space="preserve"> Miskolc</t>
  </si>
  <si>
    <t xml:space="preserve"> Nyíregyháza</t>
  </si>
  <si>
    <t xml:space="preserve"> Pécs</t>
  </si>
  <si>
    <t xml:space="preserve"> Salgótarján</t>
  </si>
  <si>
    <t xml:space="preserve"> Szeged</t>
  </si>
  <si>
    <t xml:space="preserve"> Székesfehérvár</t>
  </si>
  <si>
    <t xml:space="preserve"> Szekszárd</t>
  </si>
  <si>
    <t xml:space="preserve"> Szolnok</t>
  </si>
  <si>
    <t xml:space="preserve"> Szombathely</t>
  </si>
  <si>
    <t xml:space="preserve"> Tatabánya</t>
  </si>
  <si>
    <t xml:space="preserve"> Veszprém</t>
  </si>
  <si>
    <t xml:space="preserve"> Zalaegerszeg</t>
  </si>
  <si>
    <t xml:space="preserve"> Ajka</t>
  </si>
  <si>
    <t xml:space="preserve"> Baja</t>
  </si>
  <si>
    <t xml:space="preserve"> Cegléd</t>
  </si>
  <si>
    <t xml:space="preserve"> Dunaújváros</t>
  </si>
  <si>
    <t xml:space="preserve"> Érd</t>
  </si>
  <si>
    <t xml:space="preserve"> Gödöllő</t>
  </si>
  <si>
    <t xml:space="preserve"> Gyöngyös</t>
  </si>
  <si>
    <t xml:space="preserve"> Gyula</t>
  </si>
  <si>
    <t xml:space="preserve"> Hajdúböszörmény</t>
  </si>
  <si>
    <t xml:space="preserve"> Hódmezővásárhely</t>
  </si>
  <si>
    <t xml:space="preserve"> Kazincbarcika</t>
  </si>
  <si>
    <t xml:space="preserve"> Kiskunfélegyháza</t>
  </si>
  <si>
    <t xml:space="preserve"> Kiskunhalas</t>
  </si>
  <si>
    <t xml:space="preserve"> Mosonmagyaróvár</t>
  </si>
  <si>
    <t xml:space="preserve"> Nagykanizsa</t>
  </si>
  <si>
    <t xml:space="preserve"> Orosháza</t>
  </si>
  <si>
    <t xml:space="preserve"> Ózd</t>
  </si>
  <si>
    <t xml:space="preserve"> Pápa</t>
  </si>
  <si>
    <t xml:space="preserve"> Sopron</t>
  </si>
  <si>
    <t xml:space="preserve"> Szentes</t>
  </si>
  <si>
    <t xml:space="preserve"> Vác</t>
  </si>
  <si>
    <t>Kiindulás</t>
  </si>
  <si>
    <t>Cél</t>
  </si>
  <si>
    <t>http://www.psoft.hu</t>
  </si>
  <si>
    <t>Telefon</t>
  </si>
  <si>
    <t>Tankolás</t>
  </si>
  <si>
    <t>Vendéglő</t>
  </si>
  <si>
    <t>Utazás</t>
  </si>
  <si>
    <t>Ruha</t>
  </si>
  <si>
    <t>Január</t>
  </si>
  <si>
    <t>Február</t>
  </si>
  <si>
    <t>Március</t>
  </si>
  <si>
    <t>Április</t>
  </si>
  <si>
    <t>Május</t>
  </si>
  <si>
    <t>Június</t>
  </si>
  <si>
    <t>Július</t>
  </si>
  <si>
    <t>Augusztus</t>
  </si>
  <si>
    <t>Szeptember</t>
  </si>
  <si>
    <t>Október</t>
  </si>
  <si>
    <t>Élelmiszer</t>
  </si>
  <si>
    <t>Kiss Béla</t>
  </si>
  <si>
    <t>Kökény József</t>
  </si>
  <si>
    <t>Mángor Olga</t>
  </si>
  <si>
    <t>Meg Győző</t>
  </si>
  <si>
    <t>Daj Kálmán</t>
  </si>
  <si>
    <t>Zúz Mara</t>
  </si>
  <si>
    <t>Emanci Pál</t>
  </si>
  <si>
    <t>Feles Elek</t>
  </si>
  <si>
    <t>Szüre Tibor</t>
  </si>
  <si>
    <t>Bekre Pál</t>
  </si>
  <si>
    <t>Teo Dóra</t>
  </si>
  <si>
    <t>Ponthatárok</t>
  </si>
  <si>
    <t>Jegy</t>
  </si>
  <si>
    <t>Név</t>
  </si>
  <si>
    <t>Összesen</t>
  </si>
  <si>
    <t>Sikerült?</t>
  </si>
  <si>
    <t>Adatsávok</t>
  </si>
  <si>
    <t>Színskálák</t>
  </si>
  <si>
    <t>Ikonkészletek</t>
  </si>
  <si>
    <t>Nagyobb, mint 400</t>
  </si>
  <si>
    <t>VAGY(ÉS($A2=$AU$3;B$1=$AU$4);ÉS($A2=$AU$4;B$1=$AU$3))</t>
  </si>
  <si>
    <t>I. negyedév</t>
  </si>
  <si>
    <t>Forgalom</t>
  </si>
  <si>
    <t>Energia</t>
  </si>
  <si>
    <t>Üzemanyag</t>
  </si>
  <si>
    <t>Irodai kiadások</t>
  </si>
  <si>
    <t>Bérleti díj</t>
  </si>
  <si>
    <t>Kamatok</t>
  </si>
  <si>
    <t>Jutalékok</t>
  </si>
  <si>
    <t>VONAL</t>
  </si>
  <si>
    <t>OSZLOP</t>
  </si>
  <si>
    <t>1.</t>
  </si>
  <si>
    <t>2.</t>
  </si>
  <si>
    <t>3.</t>
  </si>
  <si>
    <t>4.</t>
  </si>
  <si>
    <t>Videoton</t>
  </si>
  <si>
    <t>Újpest</t>
  </si>
  <si>
    <t>Ferencváros</t>
  </si>
  <si>
    <t>Tatabánya</t>
  </si>
  <si>
    <t>Zalaegerszeg</t>
  </si>
  <si>
    <t>NYERESÉG/VESZTESÉG</t>
  </si>
  <si>
    <t>Csapat</t>
  </si>
  <si>
    <t>Product Line</t>
  </si>
  <si>
    <t>Women's shoes</t>
  </si>
  <si>
    <t>Men's shoes</t>
  </si>
  <si>
    <t>Children's shoes</t>
  </si>
  <si>
    <t>Women's hats</t>
  </si>
  <si>
    <t>Men's hats</t>
  </si>
  <si>
    <t>Children's hats</t>
  </si>
  <si>
    <t>6-Month Trend</t>
  </si>
  <si>
    <t xml:space="preserve"> (Pct change)</t>
  </si>
  <si>
    <t>GDP (per capita)</t>
  </si>
  <si>
    <t>Spain</t>
  </si>
  <si>
    <t>Ireland</t>
  </si>
  <si>
    <t>India</t>
  </si>
  <si>
    <t>Január ($)</t>
  </si>
  <si>
    <t>Január (Ft)</t>
  </si>
  <si>
    <t>Bútorok</t>
  </si>
  <si>
    <t>Járművek</t>
  </si>
  <si>
    <t>Felújítások</t>
  </si>
  <si>
    <t>Megnevezés</t>
  </si>
  <si>
    <t>USDHUF árfolyam</t>
  </si>
  <si>
    <t>Év</t>
  </si>
  <si>
    <t>Bevétel</t>
  </si>
  <si>
    <t>TYPE</t>
  </si>
  <si>
    <t>Gyakoriság</t>
  </si>
  <si>
    <t>Eleje/vége</t>
  </si>
  <si>
    <t>Kamat a görgetősávból</t>
  </si>
  <si>
    <t>Kamat per periódus</t>
  </si>
  <si>
    <t>Részletek mutatása</t>
  </si>
  <si>
    <t>eleje</t>
  </si>
  <si>
    <t>vége</t>
  </si>
  <si>
    <t>Szorzó</t>
  </si>
  <si>
    <t>Éves</t>
  </si>
  <si>
    <t>Féléves</t>
  </si>
  <si>
    <t>Negyedéves</t>
  </si>
  <si>
    <t>Havi</t>
  </si>
  <si>
    <t>eleje/vége</t>
  </si>
  <si>
    <t>Periódus</t>
  </si>
  <si>
    <t>Kezdő egyenleg</t>
  </si>
  <si>
    <t>Törlesztés</t>
  </si>
  <si>
    <t>Záró egyenleg</t>
  </si>
  <si>
    <t>Kölcsön paraméterei</t>
  </si>
  <si>
    <t>Kölcsön</t>
  </si>
  <si>
    <t>Vásárlási ár</t>
  </si>
  <si>
    <t>Önrész</t>
  </si>
  <si>
    <t>Évek</t>
  </si>
  <si>
    <t>Törlesztés az időszakban</t>
  </si>
  <si>
    <t>Éves kamatláb</t>
  </si>
  <si>
    <t>Részletek</t>
  </si>
  <si>
    <t>Plan</t>
  </si>
  <si>
    <t>Production</t>
  </si>
  <si>
    <t>Mercedes</t>
  </si>
  <si>
    <t>Audi</t>
  </si>
  <si>
    <t>BMW</t>
  </si>
  <si>
    <t>egy</t>
  </si>
  <si>
    <t>ketto</t>
  </si>
  <si>
    <t>harom</t>
  </si>
  <si>
    <t>Terv</t>
  </si>
  <si>
    <t>Gyártás</t>
  </si>
  <si>
    <t>ARO</t>
  </si>
  <si>
    <t>SVY-048</t>
  </si>
  <si>
    <t>Johnny</t>
  </si>
  <si>
    <t>Veszprém</t>
  </si>
  <si>
    <t>DT</t>
  </si>
  <si>
    <t>KD</t>
  </si>
  <si>
    <t>YDJ-517</t>
  </si>
  <si>
    <t>Jack</t>
  </si>
  <si>
    <t>Borsod-Abaúj-Zemplén</t>
  </si>
  <si>
    <t>AF</t>
  </si>
  <si>
    <t>ÉM</t>
  </si>
  <si>
    <t>PEUGEOT</t>
  </si>
  <si>
    <t>RHU-823</t>
  </si>
  <si>
    <t>Baranya</t>
  </si>
  <si>
    <t>DD</t>
  </si>
  <si>
    <t>DVS-343</t>
  </si>
  <si>
    <t>Jász-Nagykun-Szolnok</t>
  </si>
  <si>
    <t>ÉA</t>
  </si>
  <si>
    <t>SEAT</t>
  </si>
  <si>
    <t>ZXO-621</t>
  </si>
  <si>
    <t>Vas</t>
  </si>
  <si>
    <t>NyD</t>
  </si>
  <si>
    <t>ODB-746</t>
  </si>
  <si>
    <t>Nógrád</t>
  </si>
  <si>
    <t>IBN-026</t>
  </si>
  <si>
    <t>Pest</t>
  </si>
  <si>
    <t>KM</t>
  </si>
  <si>
    <t>NISSAN</t>
  </si>
  <si>
    <t>DUD-501</t>
  </si>
  <si>
    <t>Bács-Kiskun</t>
  </si>
  <si>
    <t>DA</t>
  </si>
  <si>
    <t>FIAT</t>
  </si>
  <si>
    <t>GYQ-465</t>
  </si>
  <si>
    <t>Győr-Moson-Sopron</t>
  </si>
  <si>
    <t>RENAULT</t>
  </si>
  <si>
    <t>RPX-641</t>
  </si>
  <si>
    <t>Komárom-Esztergom</t>
  </si>
  <si>
    <t>MERCEDES</t>
  </si>
  <si>
    <t>OOJ-032</t>
  </si>
  <si>
    <t>XMW-858</t>
  </si>
  <si>
    <t>SUZUKI</t>
  </si>
  <si>
    <t>GZT-760</t>
  </si>
  <si>
    <t>Hajdú-Bihar</t>
  </si>
  <si>
    <t>MAZDA</t>
  </si>
  <si>
    <t>DSP-104</t>
  </si>
  <si>
    <t>Heves</t>
  </si>
  <si>
    <t>EWP-857</t>
  </si>
  <si>
    <t>Csongrád-Csanád</t>
  </si>
  <si>
    <t>FORD</t>
  </si>
  <si>
    <t>GRK-889</t>
  </si>
  <si>
    <t>LUR-313</t>
  </si>
  <si>
    <t>Somogy</t>
  </si>
  <si>
    <t>SIQ-724</t>
  </si>
  <si>
    <t>OPEL</t>
  </si>
  <si>
    <t>BUC-723</t>
  </si>
  <si>
    <t>Szabolcs-Szatmár-Bereg</t>
  </si>
  <si>
    <t>IEJ-075</t>
  </si>
  <si>
    <t>ZWY-937</t>
  </si>
  <si>
    <t>SKODA</t>
  </si>
  <si>
    <t>CZU-531</t>
  </si>
  <si>
    <t>TOC-435</t>
  </si>
  <si>
    <t>ELL-912</t>
  </si>
  <si>
    <t>HLF-294</t>
  </si>
  <si>
    <t>QFI-942</t>
  </si>
  <si>
    <t>OKO-355</t>
  </si>
  <si>
    <t>WVH-606</t>
  </si>
  <si>
    <t>Budapest (főváros)</t>
  </si>
  <si>
    <t>ZUN-583</t>
  </si>
  <si>
    <t>ECB-762</t>
  </si>
  <si>
    <t>MIL-486</t>
  </si>
  <si>
    <t>YPF-709</t>
  </si>
  <si>
    <t>PZP-178</t>
  </si>
  <si>
    <t>LGU-355</t>
  </si>
  <si>
    <t>Tolna</t>
  </si>
  <si>
    <t>UDZ-749</t>
  </si>
  <si>
    <t>EXO-225</t>
  </si>
  <si>
    <t>Zala</t>
  </si>
  <si>
    <t>RMW-058</t>
  </si>
  <si>
    <t>GMA-032</t>
  </si>
  <si>
    <t>Fejér</t>
  </si>
  <si>
    <t>GQB-284</t>
  </si>
  <si>
    <t>BBR-665</t>
  </si>
  <si>
    <t>XJX-956</t>
  </si>
  <si>
    <t>PAK-062</t>
  </si>
  <si>
    <t>NHB-860</t>
  </si>
  <si>
    <t>YSE-185</t>
  </si>
  <si>
    <t>YKM-956</t>
  </si>
  <si>
    <t>VLR-980</t>
  </si>
  <si>
    <t>GUU-078</t>
  </si>
  <si>
    <t>UTL-799</t>
  </si>
  <si>
    <t>IPU-421</t>
  </si>
  <si>
    <t>BCQ-235</t>
  </si>
  <si>
    <t>VVA-887</t>
  </si>
  <si>
    <t>Békés</t>
  </si>
  <si>
    <t>QHQ-464</t>
  </si>
  <si>
    <t>VSB-219</t>
  </si>
  <si>
    <t>SRI-374</t>
  </si>
  <si>
    <t>NMT-238</t>
  </si>
  <si>
    <t>YGV-673</t>
  </si>
  <si>
    <t>MYQ-070</t>
  </si>
  <si>
    <t>BTN-527</t>
  </si>
  <si>
    <t>LOV-456</t>
  </si>
  <si>
    <t>LZR-304</t>
  </si>
  <si>
    <t>IWH-341</t>
  </si>
  <si>
    <t>MHR-813</t>
  </si>
  <si>
    <t>ZYP-345</t>
  </si>
  <si>
    <t>ZAN-440</t>
  </si>
  <si>
    <t>BTX-787</t>
  </si>
  <si>
    <t>UGY-376</t>
  </si>
  <si>
    <t>XRB-385</t>
  </si>
  <si>
    <t>TWQ-204</t>
  </si>
  <si>
    <t>OJD-546</t>
  </si>
  <si>
    <t>JWX-698</t>
  </si>
  <si>
    <t>AFJ-934</t>
  </si>
  <si>
    <t>IKT-577</t>
  </si>
  <si>
    <t>JEX-928</t>
  </si>
  <si>
    <t>ZYW-095</t>
  </si>
  <si>
    <t>PTK-079</t>
  </si>
  <si>
    <t>DBF-770</t>
  </si>
  <si>
    <t>ZCX-026</t>
  </si>
  <si>
    <t>JWS-209</t>
  </si>
  <si>
    <t>DLE-705</t>
  </si>
  <si>
    <t>ODF-681</t>
  </si>
  <si>
    <t>ZDM-991</t>
  </si>
  <si>
    <t>YZL-197</t>
  </si>
  <si>
    <t>BRG-267</t>
  </si>
  <si>
    <t>FEI-331</t>
  </si>
  <si>
    <t>TVI-552</t>
  </si>
  <si>
    <t>XAC-446</t>
  </si>
  <si>
    <t>UID-347</t>
  </si>
  <si>
    <t>RCP-924</t>
  </si>
  <si>
    <t>QLY-587</t>
  </si>
  <si>
    <t>OTZ-114</t>
  </si>
  <si>
    <t>GEM-730</t>
  </si>
  <si>
    <t>HSQ-098</t>
  </si>
  <si>
    <t>RIN-919</t>
  </si>
  <si>
    <t>YEI-996</t>
  </si>
  <si>
    <t>JNM-553</t>
  </si>
  <si>
    <t>YJQ-978</t>
  </si>
  <si>
    <t>OVH-700</t>
  </si>
  <si>
    <t>QBQ-993</t>
  </si>
  <si>
    <t>UJW-779</t>
  </si>
  <si>
    <t>XJS-575</t>
  </si>
  <si>
    <t>GSZ-167</t>
  </si>
  <si>
    <t>EZC-395</t>
  </si>
  <si>
    <t>AGD-537</t>
  </si>
  <si>
    <t>MDA-841</t>
  </si>
  <si>
    <t>UNP-718</t>
  </si>
  <si>
    <t>CED-248</t>
  </si>
  <si>
    <t>LCR-592</t>
  </si>
  <si>
    <t>QJX-773</t>
  </si>
  <si>
    <t>SXA-813</t>
  </si>
  <si>
    <t>JDM-112</t>
  </si>
  <si>
    <t>FHM-608</t>
  </si>
  <si>
    <t>RFQ-147</t>
  </si>
  <si>
    <t>WAY-159</t>
  </si>
  <si>
    <t>CWV-575</t>
  </si>
  <si>
    <t>DTI-212</t>
  </si>
  <si>
    <t>HAK-652</t>
  </si>
  <si>
    <t>PNO-282</t>
  </si>
  <si>
    <t>SYI-838</t>
  </si>
  <si>
    <t>PER-246</t>
  </si>
  <si>
    <t>UCC-400</t>
  </si>
  <si>
    <t>UFW-192</t>
  </si>
  <si>
    <t>JBA-121</t>
  </si>
  <si>
    <t>SHG-555</t>
  </si>
  <si>
    <t>KYH-812</t>
  </si>
  <si>
    <t>UVX-121</t>
  </si>
  <si>
    <t>FYX-069</t>
  </si>
  <si>
    <t>KQY-154</t>
  </si>
  <si>
    <t>BOI-849</t>
  </si>
  <si>
    <t>CIF-314</t>
  </si>
  <si>
    <t>SFQ-117</t>
  </si>
  <si>
    <t>UQS-013</t>
  </si>
  <si>
    <t>RIG-828</t>
  </si>
  <si>
    <t>RVQ-908</t>
  </si>
  <si>
    <t>AQJ-192</t>
  </si>
  <si>
    <t>HXK-599</t>
  </si>
  <si>
    <t>ZXN-417</t>
  </si>
  <si>
    <t>CRK-545</t>
  </si>
  <si>
    <t>QBQ-363</t>
  </si>
  <si>
    <t>RIZ-610</t>
  </si>
  <si>
    <t>MMZ-488</t>
  </si>
  <si>
    <t>HIK-091</t>
  </si>
  <si>
    <t>XLT-937</t>
  </si>
  <si>
    <t>CDC-328</t>
  </si>
  <si>
    <t>FMP-591</t>
  </si>
  <si>
    <t>BGV-608</t>
  </si>
  <si>
    <t>UVS-306</t>
  </si>
  <si>
    <t>HFK-923</t>
  </si>
  <si>
    <t>OFA-794</t>
  </si>
  <si>
    <t>FTP-898</t>
  </si>
  <si>
    <t>ZMY-291</t>
  </si>
  <si>
    <t>IYT-439</t>
  </si>
  <si>
    <t>BVA-181</t>
  </si>
  <si>
    <t>QZP-481</t>
  </si>
  <si>
    <t>ELD-082</t>
  </si>
  <si>
    <t>PDL-744</t>
  </si>
  <si>
    <t>EJR-563</t>
  </si>
  <si>
    <t>BRN-310</t>
  </si>
  <si>
    <t>NEL-612</t>
  </si>
  <si>
    <t>WLZ-645</t>
  </si>
  <si>
    <t>QJN-138</t>
  </si>
  <si>
    <t>GFC-435</t>
  </si>
  <si>
    <t>ELX-754</t>
  </si>
  <si>
    <t>GBF-939</t>
  </si>
  <si>
    <t>YHD-545</t>
  </si>
  <si>
    <t>QNG-841</t>
  </si>
  <si>
    <t>WEH-970</t>
  </si>
  <si>
    <t>WSX-213</t>
  </si>
  <si>
    <t>TNT-689</t>
  </si>
  <si>
    <t>SXQ-963</t>
  </si>
  <si>
    <t>SZF-150</t>
  </si>
  <si>
    <t>WHT-687</t>
  </si>
  <si>
    <t>ZTL-064</t>
  </si>
  <si>
    <t>BCN-307</t>
  </si>
  <si>
    <t>WRY-911</t>
  </si>
  <si>
    <t>EQG-949</t>
  </si>
  <si>
    <t>RBD-505</t>
  </si>
  <si>
    <t>BBR-942</t>
  </si>
  <si>
    <t>WOL-870</t>
  </si>
  <si>
    <t>BEX-864</t>
  </si>
  <si>
    <t>OBX-352</t>
  </si>
  <si>
    <t>YUG-374</t>
  </si>
  <si>
    <t>JJT-635</t>
  </si>
  <si>
    <t>GVU-364</t>
  </si>
  <si>
    <t>ZDY-872</t>
  </si>
  <si>
    <t>QOJ-611</t>
  </si>
  <si>
    <t>GCI-682</t>
  </si>
  <si>
    <t>HIW-077</t>
  </si>
  <si>
    <t>QOO-141</t>
  </si>
  <si>
    <t>LCF-040</t>
  </si>
  <si>
    <t>PYM-372</t>
  </si>
  <si>
    <t>EPL-815</t>
  </si>
  <si>
    <t>XHK-229</t>
  </si>
  <si>
    <t>YCN-745</t>
  </si>
  <si>
    <t>AAD-492</t>
  </si>
  <si>
    <t>ASB-971</t>
  </si>
  <si>
    <t>UGW-778</t>
  </si>
  <si>
    <t>BBI-818</t>
  </si>
  <si>
    <t>OLQ-083</t>
  </si>
  <si>
    <t>RMT-261</t>
  </si>
  <si>
    <t>CZN-197</t>
  </si>
  <si>
    <t>ZHT-363</t>
  </si>
  <si>
    <t>YCZ-906</t>
  </si>
  <si>
    <t>EXO-903</t>
  </si>
  <si>
    <t>QJR-762</t>
  </si>
  <si>
    <t>DUP-982</t>
  </si>
  <si>
    <t>UWS-370</t>
  </si>
  <si>
    <t>ZZH-948</t>
  </si>
  <si>
    <t>AZU-888</t>
  </si>
  <si>
    <t>QHQ-370</t>
  </si>
  <si>
    <t>JHF-786</t>
  </si>
  <si>
    <t>MEN-680</t>
  </si>
  <si>
    <t>NMH-694</t>
  </si>
  <si>
    <t>CHS-843</t>
  </si>
  <si>
    <t>MHG-535</t>
  </si>
  <si>
    <t>WIF-246</t>
  </si>
  <si>
    <t>IMA-645</t>
  </si>
  <si>
    <t>HPZ-613</t>
  </si>
  <si>
    <t>NPE-758</t>
  </si>
  <si>
    <t>SEU-088</t>
  </si>
  <si>
    <t>KKR-643</t>
  </si>
  <si>
    <t>FXA-781</t>
  </si>
  <si>
    <t>HYX-276</t>
  </si>
  <si>
    <t>YLS-793</t>
  </si>
  <si>
    <t>NTP-464</t>
  </si>
  <si>
    <t>GWX-201</t>
  </si>
  <si>
    <t>JTV-469</t>
  </si>
  <si>
    <t>UBH-167</t>
  </si>
  <si>
    <t>PRO-207</t>
  </si>
  <si>
    <t>FHI-761</t>
  </si>
  <si>
    <t>QVZ-885</t>
  </si>
  <si>
    <t>JPU-301</t>
  </si>
  <si>
    <t>XMX-370</t>
  </si>
  <si>
    <t>EQU-827</t>
  </si>
  <si>
    <t>JEU-433</t>
  </si>
  <si>
    <t>KIY-825</t>
  </si>
  <si>
    <t>APP-530</t>
  </si>
  <si>
    <t>JLA-004</t>
  </si>
  <si>
    <t>NZB-450</t>
  </si>
  <si>
    <t>SHT-966</t>
  </si>
  <si>
    <t>XXC-913</t>
  </si>
  <si>
    <t>TIJ-228</t>
  </si>
  <si>
    <t>ZRN-251</t>
  </si>
  <si>
    <t>DFR-178</t>
  </si>
  <si>
    <t>QWN-873</t>
  </si>
  <si>
    <t>ZEX-593</t>
  </si>
  <si>
    <t>TAH-190</t>
  </si>
  <si>
    <t>PFU-730</t>
  </si>
  <si>
    <t>WZK-351</t>
  </si>
  <si>
    <t>OKH-621</t>
  </si>
  <si>
    <t>QVX-177</t>
  </si>
  <si>
    <t>NOO-957</t>
  </si>
  <si>
    <t>UYA-526</t>
  </si>
  <si>
    <t>MPQ-325</t>
  </si>
  <si>
    <t>JKU-488</t>
  </si>
  <si>
    <t>XCY-019</t>
  </si>
  <si>
    <t>IXM-054</t>
  </si>
  <si>
    <t>PCP-718</t>
  </si>
  <si>
    <t>TZC-244</t>
  </si>
  <si>
    <t>FLZ-007</t>
  </si>
  <si>
    <t>PHP-175</t>
  </si>
  <si>
    <t>CWJ-023</t>
  </si>
  <si>
    <t>UWS-433</t>
  </si>
  <si>
    <t>PQP-302</t>
  </si>
  <si>
    <t>DDX-185</t>
  </si>
  <si>
    <t>LCZ-757</t>
  </si>
  <si>
    <t>BZN-413</t>
  </si>
  <si>
    <t>BKU-741</t>
  </si>
  <si>
    <t>TTA-021</t>
  </si>
  <si>
    <t>UGJ-535</t>
  </si>
  <si>
    <t>LWF-829</t>
  </si>
  <si>
    <t>KEW-629</t>
  </si>
  <si>
    <t>YNF-540</t>
  </si>
  <si>
    <t>ZWF-663</t>
  </si>
  <si>
    <t>OZR-750</t>
  </si>
  <si>
    <t>NHH-115</t>
  </si>
  <si>
    <t>IUA-203</t>
  </si>
  <si>
    <t>ZUA-461</t>
  </si>
  <si>
    <t>KNE-000</t>
  </si>
  <si>
    <t>MTG-090</t>
  </si>
  <si>
    <t>XYI-778</t>
  </si>
  <si>
    <t>SMR-265</t>
  </si>
  <si>
    <t>IIQ-737</t>
  </si>
  <si>
    <t>FLI-775</t>
  </si>
  <si>
    <t>PYX-236</t>
  </si>
  <si>
    <t>VQR-156</t>
  </si>
  <si>
    <t>DWO-641</t>
  </si>
  <si>
    <t>FOJ-260</t>
  </si>
  <si>
    <t>PSW-628</t>
  </si>
  <si>
    <t>AGN-599</t>
  </si>
  <si>
    <t>XRN-859</t>
  </si>
  <si>
    <t>ERR-852</t>
  </si>
  <si>
    <t>MPV-107</t>
  </si>
  <si>
    <t>YDA-532</t>
  </si>
  <si>
    <t>GAR-114</t>
  </si>
  <si>
    <t>BAP-308</t>
  </si>
  <si>
    <t>KPL-023</t>
  </si>
  <si>
    <t>OXU-402</t>
  </si>
  <si>
    <t>NFO-913</t>
  </si>
  <si>
    <t>HPK-987</t>
  </si>
  <si>
    <t>KJH-297</t>
  </si>
  <si>
    <t>SQV-639</t>
  </si>
  <si>
    <t>LLI-197</t>
  </si>
  <si>
    <t>QDH-352</t>
  </si>
  <si>
    <t>VSF-352</t>
  </si>
  <si>
    <t>UYQ-288</t>
  </si>
  <si>
    <t>LCE-411</t>
  </si>
  <si>
    <t>UVA-503</t>
  </si>
  <si>
    <t>HZR-404</t>
  </si>
  <si>
    <t>SBZ-975</t>
  </si>
  <si>
    <t>NWC-839</t>
  </si>
  <si>
    <t>KJF-988</t>
  </si>
  <si>
    <t>KTC-353</t>
  </si>
  <si>
    <t>HDB-168</t>
  </si>
  <si>
    <t>MDI-501</t>
  </si>
  <si>
    <t>TCF-884</t>
  </si>
  <si>
    <t>YVQ-752</t>
  </si>
  <si>
    <t>WYI-935</t>
  </si>
  <si>
    <t>IKN-344</t>
  </si>
  <si>
    <t>XDU-946</t>
  </si>
  <si>
    <t>UOZ-737</t>
  </si>
  <si>
    <t>NCC-434</t>
  </si>
  <si>
    <t>MJZ-157</t>
  </si>
  <si>
    <t>IFO-721</t>
  </si>
  <si>
    <t>FBZ-353</t>
  </si>
  <si>
    <t>XEH-340</t>
  </si>
  <si>
    <t>PFQ-627</t>
  </si>
  <si>
    <t>FTD-834</t>
  </si>
  <si>
    <t>FVG-127</t>
  </si>
  <si>
    <t>RCR-099</t>
  </si>
  <si>
    <t>JMD-379</t>
  </si>
  <si>
    <t>HUH-985</t>
  </si>
  <si>
    <t>UOD-191</t>
  </si>
  <si>
    <t>MYQ-560</t>
  </si>
  <si>
    <t>KGH-022</t>
  </si>
  <si>
    <t>NVT-311</t>
  </si>
  <si>
    <t>ZRS-110</t>
  </si>
  <si>
    <t>KAM-187</t>
  </si>
  <si>
    <t>SDR-896</t>
  </si>
  <si>
    <t>FDD-121</t>
  </si>
  <si>
    <t>SAC-232</t>
  </si>
  <si>
    <t>TAG-075</t>
  </si>
  <si>
    <t>VZP-103</t>
  </si>
  <si>
    <t>AIV-182</t>
  </si>
  <si>
    <t>OJL-239</t>
  </si>
  <si>
    <t>FYF-962</t>
  </si>
  <si>
    <t>PVS-539</t>
  </si>
  <si>
    <t>FUF-806</t>
  </si>
  <si>
    <t>RYF-719</t>
  </si>
  <si>
    <t>JWD-100</t>
  </si>
  <si>
    <t>LWK-725</t>
  </si>
  <si>
    <t>ZYX-565</t>
  </si>
  <si>
    <t>KCG-781</t>
  </si>
  <si>
    <t>WFP-707</t>
  </si>
  <si>
    <t>VUA-902</t>
  </si>
  <si>
    <t>PNU-129</t>
  </si>
  <si>
    <t>JAV-108</t>
  </si>
  <si>
    <t>PTW-574</t>
  </si>
  <si>
    <t>DEP-633</t>
  </si>
  <si>
    <t>XVV-228</t>
  </si>
  <si>
    <t>EOF-267</t>
  </si>
  <si>
    <t>RZJ-878</t>
  </si>
  <si>
    <t>NJR-614</t>
  </si>
  <si>
    <t>HHJ-106</t>
  </si>
  <si>
    <t>HQO-542</t>
  </si>
  <si>
    <t>UYD-899</t>
  </si>
  <si>
    <t>DXU-251</t>
  </si>
  <si>
    <t>JQX-937</t>
  </si>
  <si>
    <t>ODQ-309</t>
  </si>
  <si>
    <t>EJS-203</t>
  </si>
  <si>
    <t>LJL-042</t>
  </si>
  <si>
    <t>OCB-762</t>
  </si>
  <si>
    <t>ZRZ-645</t>
  </si>
  <si>
    <t>KZL-396</t>
  </si>
  <si>
    <t>EOD-413</t>
  </si>
  <si>
    <t>VZR-836</t>
  </si>
  <si>
    <t>BCQ-008</t>
  </si>
  <si>
    <t>OPD-363</t>
  </si>
  <si>
    <t>UME-142</t>
  </si>
  <si>
    <t>ZTS-136</t>
  </si>
  <si>
    <t>SHF-748</t>
  </si>
  <si>
    <t>GJL-594</t>
  </si>
  <si>
    <t>XRN-522</t>
  </si>
  <si>
    <t>VAM-153</t>
  </si>
  <si>
    <t>JWY-603</t>
  </si>
  <si>
    <t>PUR-640</t>
  </si>
  <si>
    <t>FOH-712</t>
  </si>
  <si>
    <t>GHK-698</t>
  </si>
  <si>
    <t>DHA-915</t>
  </si>
  <si>
    <t>DTJ-593</t>
  </si>
  <si>
    <t>YMV-969</t>
  </si>
  <si>
    <t>TCO-228</t>
  </si>
  <si>
    <t>LYV-399</t>
  </si>
  <si>
    <t>THJ-898</t>
  </si>
  <si>
    <t>XNY-999</t>
  </si>
  <si>
    <t>PUH-110</t>
  </si>
  <si>
    <t>JVO-716</t>
  </si>
  <si>
    <t>WBO-784</t>
  </si>
  <si>
    <t>ZAH-426</t>
  </si>
  <si>
    <t>PEY-393</t>
  </si>
  <si>
    <t>UYG-965</t>
  </si>
  <si>
    <t>ZOB-499</t>
  </si>
  <si>
    <t>DJO-297</t>
  </si>
  <si>
    <t>BJB-115</t>
  </si>
  <si>
    <t>BPC-664</t>
  </si>
  <si>
    <t>KOH-590</t>
  </si>
  <si>
    <t>JQR-486</t>
  </si>
  <si>
    <t>VMT-079</t>
  </si>
  <si>
    <t>YGL-133</t>
  </si>
  <si>
    <t>MSW-963</t>
  </si>
  <si>
    <t>KXL-201</t>
  </si>
  <si>
    <t>TTP-825</t>
  </si>
  <si>
    <t>AFH-302</t>
  </si>
  <si>
    <t>AAD-786</t>
  </si>
  <si>
    <t>CIS-329</t>
  </si>
  <si>
    <t>ZRS-588</t>
  </si>
  <si>
    <t>DQZ-151</t>
  </si>
  <si>
    <t>EYQ-676</t>
  </si>
  <si>
    <t>CMF-178</t>
  </si>
  <si>
    <t>XLB-051</t>
  </si>
  <si>
    <t>AIN-243</t>
  </si>
  <si>
    <t>PMC-435</t>
  </si>
  <si>
    <t>XPK-357</t>
  </si>
  <si>
    <t>NPI-491</t>
  </si>
  <si>
    <t>JNM-567</t>
  </si>
  <si>
    <t>EYN-497</t>
  </si>
  <si>
    <t>STO-967</t>
  </si>
  <si>
    <t>NPA-558</t>
  </si>
  <si>
    <t>EDO-342</t>
  </si>
  <si>
    <t>KHG-705</t>
  </si>
  <si>
    <t>DHX-036</t>
  </si>
  <si>
    <t>BDJ-340</t>
  </si>
  <si>
    <t>EPL-914</t>
  </si>
  <si>
    <t>NFO-316</t>
  </si>
  <si>
    <t>WBP-958</t>
  </si>
  <si>
    <t>VTK-186</t>
  </si>
  <si>
    <t>VGQ-377</t>
  </si>
  <si>
    <t>AOO-324</t>
  </si>
  <si>
    <t>OIE-139</t>
  </si>
  <si>
    <t>RMD-472</t>
  </si>
  <si>
    <t>WTK-609</t>
  </si>
  <si>
    <t>RUW-079</t>
  </si>
  <si>
    <t>APB-447</t>
  </si>
  <si>
    <t>EAF-028</t>
  </si>
  <si>
    <t>ANI-284</t>
  </si>
  <si>
    <t>DST-359</t>
  </si>
  <si>
    <t>WQT-560</t>
  </si>
  <si>
    <t>TIK-100</t>
  </si>
  <si>
    <t>QKA-277</t>
  </si>
  <si>
    <t>HLO-445</t>
  </si>
  <si>
    <t>LLG-110</t>
  </si>
  <si>
    <t>DVL-254</t>
  </si>
  <si>
    <t>DHS-386</t>
  </si>
  <si>
    <t>RWY-034</t>
  </si>
  <si>
    <t>RJS-283</t>
  </si>
  <si>
    <t>GVI-489</t>
  </si>
  <si>
    <t>QIW-332</t>
  </si>
  <si>
    <t>DLL-061</t>
  </si>
  <si>
    <t>RPX-748</t>
  </si>
  <si>
    <t>BUL-775</t>
  </si>
  <si>
    <t>RRY-726</t>
  </si>
  <si>
    <t>UJZ-873</t>
  </si>
  <si>
    <t>LGW-067</t>
  </si>
  <si>
    <t>HLP-529</t>
  </si>
  <si>
    <t>VUB-857</t>
  </si>
  <si>
    <t>DXD-116</t>
  </si>
  <si>
    <t>SZI-439</t>
  </si>
  <si>
    <t>RKS-063</t>
  </si>
  <si>
    <t>TWK-730</t>
  </si>
  <si>
    <t>MPF-128</t>
  </si>
  <si>
    <t>ZPU-190</t>
  </si>
  <si>
    <t>ETN-241</t>
  </si>
  <si>
    <t>OBX-274</t>
  </si>
  <si>
    <t>DCS-552</t>
  </si>
  <si>
    <t>LIE-859</t>
  </si>
  <si>
    <t>RHB-479</t>
  </si>
  <si>
    <t>HJG-502</t>
  </si>
  <si>
    <t>KCN-278</t>
  </si>
  <si>
    <t>DKX-711</t>
  </si>
  <si>
    <t>JEI-964</t>
  </si>
  <si>
    <t>DWM-231</t>
  </si>
  <si>
    <t>IZJ-448</t>
  </si>
  <si>
    <t>BAX-210</t>
  </si>
  <si>
    <t>WZU-109</t>
  </si>
  <si>
    <t>SSQ-449</t>
  </si>
  <si>
    <t>SAN-614</t>
  </si>
  <si>
    <t>BRC-795</t>
  </si>
  <si>
    <t>VIC-519</t>
  </si>
  <si>
    <t>PAV-392</t>
  </si>
  <si>
    <t>BBF-206</t>
  </si>
  <si>
    <t>XCE-701</t>
  </si>
  <si>
    <t>URQ-649</t>
  </si>
  <si>
    <t>DZD-861</t>
  </si>
  <si>
    <t>KSN-805</t>
  </si>
  <si>
    <t>NUL-197</t>
  </si>
  <si>
    <t>NZZ-372</t>
  </si>
  <si>
    <t>ODI-486</t>
  </si>
  <si>
    <t>SXP-073</t>
  </si>
  <si>
    <t>XYN-232</t>
  </si>
  <si>
    <t>CYF-705</t>
  </si>
  <si>
    <t>RAZ-312</t>
  </si>
  <si>
    <t>MFL-314</t>
  </si>
  <si>
    <t>SFW-110</t>
  </si>
  <si>
    <t>WEJ-659</t>
  </si>
  <si>
    <t>HDP-453</t>
  </si>
  <si>
    <t>NAH-117</t>
  </si>
  <si>
    <t>PDR-700</t>
  </si>
  <si>
    <t>CZB-267</t>
  </si>
  <si>
    <t>YJY-816</t>
  </si>
  <si>
    <t>TJX-108</t>
  </si>
  <si>
    <t>NYX-951</t>
  </si>
  <si>
    <t>HTG-016</t>
  </si>
  <si>
    <t>UOJ-291</t>
  </si>
  <si>
    <t>UTA-073</t>
  </si>
  <si>
    <t>EFY-683</t>
  </si>
  <si>
    <t>TWR-718</t>
  </si>
  <si>
    <t>ZBR-929</t>
  </si>
  <si>
    <t>TIY-360</t>
  </si>
  <si>
    <t>DVJ-866</t>
  </si>
  <si>
    <t>ZBR-255</t>
  </si>
  <si>
    <t>JHQ-520</t>
  </si>
  <si>
    <t>ZIZ-308</t>
  </si>
  <si>
    <t>QMI-539</t>
  </si>
  <si>
    <t>AXG-636</t>
  </si>
  <si>
    <t>YAJ-459</t>
  </si>
  <si>
    <t>YTP-954</t>
  </si>
  <si>
    <t>MVP-115</t>
  </si>
  <si>
    <t>CQG-766</t>
  </si>
  <si>
    <t>CWM-234</t>
  </si>
  <si>
    <t>GNA-098</t>
  </si>
  <si>
    <t>ANM-428</t>
  </si>
  <si>
    <t>DMV-051</t>
  </si>
  <si>
    <t>DSE-323</t>
  </si>
  <si>
    <t>MTY-200</t>
  </si>
  <si>
    <t>MYS-280</t>
  </si>
  <si>
    <t>IGO-784</t>
  </si>
  <si>
    <t>TMJ-153</t>
  </si>
  <si>
    <t>DBZ-144</t>
  </si>
  <si>
    <t>HHK-075</t>
  </si>
  <si>
    <t>BWU-390</t>
  </si>
  <si>
    <t>DMY-833</t>
  </si>
  <si>
    <t>YDJ-130</t>
  </si>
  <si>
    <t>XES-131</t>
  </si>
  <si>
    <t>CGB-406</t>
  </si>
  <si>
    <t>BYK-361</t>
  </si>
  <si>
    <t>TKY-008</t>
  </si>
  <si>
    <t>ZWN-043</t>
  </si>
  <si>
    <t>TMO-840</t>
  </si>
  <si>
    <t>OEQ-626</t>
  </si>
  <si>
    <t>LQR-575</t>
  </si>
  <si>
    <t>OGQ-918</t>
  </si>
  <si>
    <t>DMU-266</t>
  </si>
  <si>
    <t>ZCO-915</t>
  </si>
  <si>
    <t>SAF-555</t>
  </si>
  <si>
    <t>YPX-649</t>
  </si>
  <si>
    <t>ERM-149</t>
  </si>
  <si>
    <t>TAK-988</t>
  </si>
  <si>
    <t>GWE-393</t>
  </si>
  <si>
    <t>ZCO-082</t>
  </si>
  <si>
    <t>TIA-257</t>
  </si>
  <si>
    <t>YFM-322</t>
  </si>
  <si>
    <t>LYT-087</t>
  </si>
  <si>
    <t>CUQ-776</t>
  </si>
  <si>
    <t>FJP-628</t>
  </si>
  <si>
    <t>DFN-412</t>
  </si>
  <si>
    <t>HGP-591</t>
  </si>
  <si>
    <t>DKF-729</t>
  </si>
  <si>
    <t>HDM-321</t>
  </si>
  <si>
    <t>EWI-211</t>
  </si>
  <si>
    <t>DEJ-999</t>
  </si>
  <si>
    <t>ZDJ-153</t>
  </si>
  <si>
    <t>ACH-004</t>
  </si>
  <si>
    <t>GWA-597</t>
  </si>
  <si>
    <t>HHO-510</t>
  </si>
  <si>
    <t>HML-102</t>
  </si>
  <si>
    <t>PCN-417</t>
  </si>
  <si>
    <t>QNX-089</t>
  </si>
  <si>
    <t>YEU-123</t>
  </si>
  <si>
    <t>OMS-719</t>
  </si>
  <si>
    <t>TEQ-867</t>
  </si>
  <si>
    <t>YCD-666</t>
  </si>
  <si>
    <t>DIM-702</t>
  </si>
  <si>
    <t>MFI-011</t>
  </si>
  <si>
    <t>AUK-615</t>
  </si>
  <si>
    <t>AKL-305</t>
  </si>
  <si>
    <t>RHI-173</t>
  </si>
  <si>
    <t>HRR-701</t>
  </si>
  <si>
    <t>NGA-770</t>
  </si>
  <si>
    <t>MWV-210</t>
  </si>
  <si>
    <t>HKZ-050</t>
  </si>
  <si>
    <t>XNM-661</t>
  </si>
  <si>
    <t>BON-289</t>
  </si>
  <si>
    <t>CVC-987</t>
  </si>
  <si>
    <t>KCP-638</t>
  </si>
  <si>
    <t>KLH-727</t>
  </si>
  <si>
    <t>SXK-539</t>
  </si>
  <si>
    <t>IXZ-702</t>
  </si>
  <si>
    <t>SCT-409</t>
  </si>
  <si>
    <t>KLJ-832</t>
  </si>
  <si>
    <t>VXF-609</t>
  </si>
  <si>
    <t>IDB-860</t>
  </si>
  <si>
    <t>LBP-123</t>
  </si>
  <si>
    <t>TZE-859</t>
  </si>
  <si>
    <t>QAG-621</t>
  </si>
  <si>
    <t>ZWV-741</t>
  </si>
  <si>
    <t>FIP-958</t>
  </si>
  <si>
    <t>GJT-312</t>
  </si>
  <si>
    <t>GVG-359</t>
  </si>
  <si>
    <t>HDW-237</t>
  </si>
  <si>
    <t>CTL-856</t>
  </si>
  <si>
    <t>DWU-773</t>
  </si>
  <si>
    <t>FQL-747</t>
  </si>
  <si>
    <t>IDB-268</t>
  </si>
  <si>
    <t>JOY-874</t>
  </si>
  <si>
    <t>FVY-035</t>
  </si>
  <si>
    <t>LHC-422</t>
  </si>
  <si>
    <t>DXU-010</t>
  </si>
  <si>
    <t>QAG-086</t>
  </si>
  <si>
    <t>UDX-339</t>
  </si>
  <si>
    <t>KOD-956</t>
  </si>
  <si>
    <t>DNG-297</t>
  </si>
  <si>
    <t>MYX-850</t>
  </si>
  <si>
    <t>PDQ-395</t>
  </si>
  <si>
    <t>TKJ-077</t>
  </si>
  <si>
    <t>HBJ-729</t>
  </si>
  <si>
    <t>TFF-026</t>
  </si>
  <si>
    <t>NRM-700</t>
  </si>
  <si>
    <t>DGP-457</t>
  </si>
  <si>
    <t>UDE-103</t>
  </si>
  <si>
    <t>XOM-718</t>
  </si>
  <si>
    <t>KJE-593</t>
  </si>
  <si>
    <t>DDV-209</t>
  </si>
  <si>
    <t>JJI-343</t>
  </si>
  <si>
    <t>PGS-642</t>
  </si>
  <si>
    <t>GLO-718</t>
  </si>
  <si>
    <t>OGC-884</t>
  </si>
  <si>
    <t>RJF-988</t>
  </si>
  <si>
    <t>MSZ-313</t>
  </si>
  <si>
    <t>TNV-049</t>
  </si>
  <si>
    <t>RTW-855</t>
  </si>
  <si>
    <t>CIX-644</t>
  </si>
  <si>
    <t>NEI-668</t>
  </si>
  <si>
    <t>EOA-891</t>
  </si>
  <si>
    <t>QVU-493</t>
  </si>
  <si>
    <t>ZUS-542</t>
  </si>
  <si>
    <t>DVW-651</t>
  </si>
  <si>
    <t>SEL-375</t>
  </si>
  <si>
    <t>WXY-456</t>
  </si>
  <si>
    <t>NPV-436</t>
  </si>
  <si>
    <t>CMJ-800</t>
  </si>
  <si>
    <t>JYS-832</t>
  </si>
  <si>
    <t>NHF-380</t>
  </si>
  <si>
    <t>ZLV-229</t>
  </si>
  <si>
    <t>RJF-266</t>
  </si>
  <si>
    <t>TYY-295</t>
  </si>
  <si>
    <t>UQX-338</t>
  </si>
  <si>
    <t>KCN-096</t>
  </si>
  <si>
    <t>FNV-097</t>
  </si>
  <si>
    <t>ZXV-435</t>
  </si>
  <si>
    <t>LVD-250</t>
  </si>
  <si>
    <t>LPN-647</t>
  </si>
  <si>
    <t>IBN-537</t>
  </si>
  <si>
    <t>HMO-527</t>
  </si>
  <si>
    <t>SVY-092</t>
  </si>
  <si>
    <t>XEL-131</t>
  </si>
  <si>
    <t>BIL-442</t>
  </si>
  <si>
    <t>WNO-411</t>
  </si>
  <si>
    <t>CDO-581</t>
  </si>
  <si>
    <t>HDJ-438</t>
  </si>
  <si>
    <t>AYR-227</t>
  </si>
  <si>
    <t>FRV-963</t>
  </si>
  <si>
    <t>HCL-357</t>
  </si>
  <si>
    <t>RGC-118</t>
  </si>
  <si>
    <t>LIZ-826</t>
  </si>
  <si>
    <t>WVA-179</t>
  </si>
  <si>
    <t>RVQ-478</t>
  </si>
  <si>
    <t>LPU-477</t>
  </si>
  <si>
    <t>JTP-278</t>
  </si>
  <si>
    <t>JME-790</t>
  </si>
  <si>
    <t>SLP-739</t>
  </si>
  <si>
    <t>DFH-838</t>
  </si>
  <si>
    <t>MUK-459</t>
  </si>
  <si>
    <t>CTJ-114</t>
  </si>
  <si>
    <t>CAE-289</t>
  </si>
  <si>
    <t>UEY-977</t>
  </si>
  <si>
    <t>DYY-169</t>
  </si>
  <si>
    <t>KHI-133</t>
  </si>
  <si>
    <t>FZG-495</t>
  </si>
  <si>
    <t>SEX-698</t>
  </si>
  <si>
    <t>OZS-477</t>
  </si>
  <si>
    <t>IOT-986</t>
  </si>
  <si>
    <t>YBU-145</t>
  </si>
  <si>
    <t>LVX-610</t>
  </si>
  <si>
    <t>EXQ-139</t>
  </si>
  <si>
    <t>KSF-627</t>
  </si>
  <si>
    <t>MAL-987</t>
  </si>
  <si>
    <t>BLU-886</t>
  </si>
  <si>
    <t>PZP-305</t>
  </si>
  <si>
    <t>IKQ-403</t>
  </si>
  <si>
    <t>EXO-843</t>
  </si>
  <si>
    <t>PYY-917</t>
  </si>
  <si>
    <t>ROV-172</t>
  </si>
  <si>
    <t>NNJ-802</t>
  </si>
  <si>
    <t>HDI-736</t>
  </si>
  <si>
    <t>ZAK-410</t>
  </si>
  <si>
    <t>SKO-854</t>
  </si>
  <si>
    <t>UAZ-412</t>
  </si>
  <si>
    <t>KYM-158</t>
  </si>
  <si>
    <t>XEO-205</t>
  </si>
  <si>
    <t>CBD-247</t>
  </si>
  <si>
    <t>FSO-843</t>
  </si>
  <si>
    <t>NPX-293</t>
  </si>
  <si>
    <t>AJE-137</t>
  </si>
  <si>
    <t>KCV-643</t>
  </si>
  <si>
    <t>HRW-351</t>
  </si>
  <si>
    <t>NPH-358</t>
  </si>
  <si>
    <t>XNL-920</t>
  </si>
  <si>
    <t>TPY-408</t>
  </si>
  <si>
    <t>OXJ-187</t>
  </si>
  <si>
    <t>XAM-080</t>
  </si>
  <si>
    <t>BCQ-673</t>
  </si>
  <si>
    <t>BML-182</t>
  </si>
  <si>
    <t>GHU-769</t>
  </si>
  <si>
    <t>FIQ-592</t>
  </si>
  <si>
    <t>WAX-796</t>
  </si>
  <si>
    <t>UFK-250</t>
  </si>
  <si>
    <t>NQY-257</t>
  </si>
  <si>
    <t>YPZ-213</t>
  </si>
  <si>
    <t>NSV-238</t>
  </si>
  <si>
    <t>XHD-490</t>
  </si>
  <si>
    <t>CBP-430</t>
  </si>
  <si>
    <t>JYS-118</t>
  </si>
  <si>
    <t>VVB-852</t>
  </si>
  <si>
    <t>TOJ-374</t>
  </si>
  <si>
    <t>UOR-428</t>
  </si>
  <si>
    <t>ADY-379</t>
  </si>
  <si>
    <t>CCT-852</t>
  </si>
  <si>
    <t>BQX-102</t>
  </si>
  <si>
    <t>AGL-369</t>
  </si>
  <si>
    <t>EHK-094</t>
  </si>
  <si>
    <t>TKI-111</t>
  </si>
  <si>
    <t>WVH-266</t>
  </si>
  <si>
    <t>MRQ-424</t>
  </si>
  <si>
    <t>CKX-797</t>
  </si>
  <si>
    <t>TSA-453</t>
  </si>
  <si>
    <t>ZFC-471</t>
  </si>
  <si>
    <t>JEX-187</t>
  </si>
  <si>
    <t>NSJ-034</t>
  </si>
  <si>
    <t>AVH-115</t>
  </si>
  <si>
    <t>UDZ-943</t>
  </si>
  <si>
    <t>ASM-416</t>
  </si>
  <si>
    <t>FWJ-768</t>
  </si>
  <si>
    <t>LYQ-818</t>
  </si>
  <si>
    <t>DNH-788</t>
  </si>
  <si>
    <t>JQM-309</t>
  </si>
  <si>
    <t>ZGX-107</t>
  </si>
  <si>
    <t>NQP-774</t>
  </si>
  <si>
    <t>NLP-490</t>
  </si>
  <si>
    <t>GEE-875</t>
  </si>
  <si>
    <t>UDH-701</t>
  </si>
  <si>
    <t>NPV-513</t>
  </si>
  <si>
    <t>YRY-421</t>
  </si>
  <si>
    <t>QBB-920</t>
  </si>
  <si>
    <t>DXZ-426</t>
  </si>
  <si>
    <t>QRB-639</t>
  </si>
  <si>
    <t>WHJ-342</t>
  </si>
  <si>
    <t>AYL-092</t>
  </si>
  <si>
    <t>PHL-339</t>
  </si>
  <si>
    <t>KBQ-983</t>
  </si>
  <si>
    <t>QFB-988</t>
  </si>
  <si>
    <t>LSU-269</t>
  </si>
  <si>
    <t>FYE-706</t>
  </si>
  <si>
    <t>KJG-628</t>
  </si>
  <si>
    <t>UTK-019</t>
  </si>
  <si>
    <t>EXK-445</t>
  </si>
  <si>
    <t>YRX-533</t>
  </si>
  <si>
    <t>NOC-034</t>
  </si>
  <si>
    <t>LBA-113</t>
  </si>
  <si>
    <t>DOL-853</t>
  </si>
  <si>
    <t>XXA-047</t>
  </si>
  <si>
    <t>AZO-185</t>
  </si>
  <si>
    <t>JTD-786</t>
  </si>
  <si>
    <t>PJI-563</t>
  </si>
  <si>
    <t>SEX-790</t>
  </si>
  <si>
    <t>OSP-391</t>
  </si>
  <si>
    <t>WJC-731</t>
  </si>
  <si>
    <t>SCH-223</t>
  </si>
  <si>
    <t>SBY-001</t>
  </si>
  <si>
    <t>ELU-349</t>
  </si>
  <si>
    <t>EFP-974</t>
  </si>
  <si>
    <t>ZCQ-642</t>
  </si>
  <si>
    <t>BSM-584</t>
  </si>
  <si>
    <t>WQV-689</t>
  </si>
  <si>
    <t>MNP-460</t>
  </si>
  <si>
    <t>ANS-041</t>
  </si>
  <si>
    <t>SJQ-203</t>
  </si>
  <si>
    <t>UFZ-918</t>
  </si>
  <si>
    <t>DEM-065</t>
  </si>
  <si>
    <t>TEY-605</t>
  </si>
  <si>
    <t>UPW-293</t>
  </si>
  <si>
    <t>San Marino</t>
  </si>
  <si>
    <t>WESTERN EUROPE</t>
  </si>
  <si>
    <t>Mastercard</t>
  </si>
  <si>
    <t>Ukraine</t>
  </si>
  <si>
    <t>EASTERN EUROPE</t>
  </si>
  <si>
    <t>Switch</t>
  </si>
  <si>
    <t>Estonia</t>
  </si>
  <si>
    <t>BALTICS</t>
  </si>
  <si>
    <t>Visa</t>
  </si>
  <si>
    <t>Hungary</t>
  </si>
  <si>
    <t>American Express</t>
  </si>
  <si>
    <t>Luxembourg</t>
  </si>
  <si>
    <t>Italy</t>
  </si>
  <si>
    <t>Monaco</t>
  </si>
  <si>
    <t>Netherlands</t>
  </si>
  <si>
    <t>France</t>
  </si>
  <si>
    <t>Store Card</t>
  </si>
  <si>
    <t>Cyprus</t>
  </si>
  <si>
    <t>NEAR EAST</t>
  </si>
  <si>
    <t>Switzerland</t>
  </si>
  <si>
    <t>Germany</t>
  </si>
  <si>
    <t>Andorra</t>
  </si>
  <si>
    <t>Slovenia</t>
  </si>
  <si>
    <t>Bulgaria</t>
  </si>
  <si>
    <t>Iceland</t>
  </si>
  <si>
    <t>Slovakia</t>
  </si>
  <si>
    <t>Bosnia and Herzegovina</t>
  </si>
  <si>
    <t>Malta</t>
  </si>
  <si>
    <t>Romania</t>
  </si>
  <si>
    <t>Turkey</t>
  </si>
  <si>
    <t>Liechtenstein</t>
  </si>
  <si>
    <t>Montenegro</t>
  </si>
  <si>
    <t>Gibraltar</t>
  </si>
  <si>
    <t>Albania</t>
  </si>
  <si>
    <t>Norway</t>
  </si>
  <si>
    <t>Kosovo</t>
  </si>
  <si>
    <t>United Kingdom</t>
  </si>
  <si>
    <t>Austria</t>
  </si>
  <si>
    <t>Sweden</t>
  </si>
  <si>
    <t>Portugal</t>
  </si>
  <si>
    <t>Latvia</t>
  </si>
  <si>
    <t>Finland</t>
  </si>
  <si>
    <t>Serbia</t>
  </si>
  <si>
    <t>Belgium</t>
  </si>
  <si>
    <t>Poland</t>
  </si>
  <si>
    <t>Lithuania</t>
  </si>
  <si>
    <t>Denmark</t>
  </si>
  <si>
    <t>Czech Republic</t>
  </si>
  <si>
    <t>Croatia</t>
  </si>
  <si>
    <t>Greece</t>
  </si>
  <si>
    <t>Élettartam</t>
  </si>
  <si>
    <t>Demográfia</t>
  </si>
  <si>
    <t>Japán</t>
  </si>
  <si>
    <t>Spanyolország</t>
  </si>
  <si>
    <t>Brazília</t>
  </si>
  <si>
    <t>Írország</t>
  </si>
  <si>
    <t>Szül. ráta</t>
  </si>
  <si>
    <t>Vatican City</t>
  </si>
  <si>
    <t>Åland Islands (Finland)</t>
  </si>
  <si>
    <t>Gibraltar (UK)</t>
  </si>
  <si>
    <t>Faroe Islands (Denmark)</t>
  </si>
  <si>
    <t>Guernsey (UK)</t>
  </si>
  <si>
    <t>Isle of Man (UK)</t>
  </si>
  <si>
    <t>Jersey (UK)</t>
  </si>
  <si>
    <t>North Macedonia</t>
  </si>
  <si>
    <t>Moldova</t>
  </si>
  <si>
    <t>Armenia</t>
  </si>
  <si>
    <t>Georgia</t>
  </si>
  <si>
    <t>Belarus</t>
  </si>
  <si>
    <t>Azerbaijan</t>
  </si>
  <si>
    <t>Kicsi</t>
  </si>
  <si>
    <t>Közepes</t>
  </si>
  <si>
    <t>Nagy</t>
  </si>
  <si>
    <t>Határok</t>
  </si>
  <si>
    <t>Kategória</t>
  </si>
  <si>
    <t>Ország</t>
  </si>
  <si>
    <t>Népesség</t>
  </si>
  <si>
    <t>&lt;TICKER&gt;</t>
  </si>
  <si>
    <t>date</t>
  </si>
  <si>
    <t>&lt;VOL&gt;</t>
  </si>
  <si>
    <t>open</t>
  </si>
  <si>
    <t>high</t>
  </si>
  <si>
    <t>low</t>
  </si>
  <si>
    <t>close</t>
  </si>
  <si>
    <t>EURGBP</t>
  </si>
  <si>
    <t>Megye</t>
  </si>
  <si>
    <t>Székhely</t>
  </si>
  <si>
    <t>Országrész</t>
  </si>
  <si>
    <t>Régió</t>
  </si>
  <si>
    <t>Terület</t>
  </si>
  <si>
    <t>Népsűrűség</t>
  </si>
  <si>
    <t>–</t>
  </si>
  <si>
    <t>Székesfehérvár</t>
  </si>
  <si>
    <t>Nyíregyháza</t>
  </si>
  <si>
    <t>Eger</t>
  </si>
  <si>
    <t>Szombathely</t>
  </si>
  <si>
    <t>Salgótarján</t>
  </si>
  <si>
    <t>Szolnok</t>
  </si>
  <si>
    <t>Békéscsaba</t>
  </si>
  <si>
    <t>Szekszárd</t>
  </si>
  <si>
    <t>Kaposvár</t>
  </si>
  <si>
    <t>https://hu.wikipedia.org/wiki/Magyarorsz%C3%A1g_megy%C3%A9i</t>
  </si>
  <si>
    <t>Geography</t>
  </si>
  <si>
    <t>TÍPUS</t>
  </si>
  <si>
    <t>SZÍN</t>
  </si>
  <si>
    <t>DAEWOO</t>
  </si>
  <si>
    <t>KIA</t>
  </si>
  <si>
    <t>Átlag</t>
  </si>
  <si>
    <t>Jó</t>
  </si>
  <si>
    <t>Rossz</t>
  </si>
  <si>
    <t>Ár</t>
  </si>
  <si>
    <t>Minőség</t>
  </si>
  <si>
    <t>Választás</t>
  </si>
  <si>
    <t>Hangulat</t>
  </si>
  <si>
    <t>Szolgáltatás</t>
  </si>
  <si>
    <t>Ügyfél 1</t>
  </si>
  <si>
    <t>Ügyfél 2</t>
  </si>
  <si>
    <t>Ügyfél 3</t>
  </si>
  <si>
    <t>Ügyfél 4</t>
  </si>
  <si>
    <t>Ügyfél 5</t>
  </si>
  <si>
    <t>Ügyfél</t>
  </si>
  <si>
    <t>Típus</t>
  </si>
  <si>
    <t>Szín</t>
  </si>
  <si>
    <t>Narancssárga</t>
  </si>
  <si>
    <t>Piros</t>
  </si>
  <si>
    <t>Lila</t>
  </si>
  <si>
    <t>Kék</t>
  </si>
  <si>
    <t>Zöld</t>
  </si>
  <si>
    <t>Összeg / Ár</t>
  </si>
  <si>
    <t>Fekete</t>
  </si>
  <si>
    <t>Használt/Új</t>
  </si>
  <si>
    <t>Használt</t>
  </si>
  <si>
    <t>Új</t>
  </si>
  <si>
    <t>Barna</t>
  </si>
  <si>
    <t>Azonosító</t>
  </si>
  <si>
    <t>Életkor</t>
  </si>
  <si>
    <t>Fiúk</t>
  </si>
  <si>
    <t>Lányok</t>
  </si>
  <si>
    <t>Kezdet</t>
  </si>
  <si>
    <t>Záró állapot</t>
  </si>
  <si>
    <t>1. negyedév</t>
  </si>
  <si>
    <t>Levonva a kiadásokat</t>
  </si>
  <si>
    <t>Levonva az adót</t>
  </si>
  <si>
    <t>Levonva az osztalékot</t>
  </si>
  <si>
    <t>Térköz</t>
  </si>
  <si>
    <t>Érték</t>
  </si>
  <si>
    <t>Adatok</t>
  </si>
  <si>
    <t>Rendszám</t>
  </si>
  <si>
    <t>Dátum</t>
  </si>
  <si>
    <t>Fogyasztás</t>
  </si>
  <si>
    <t>Kereskedő</t>
  </si>
  <si>
    <t>Regió</t>
  </si>
  <si>
    <t>fekete</t>
  </si>
  <si>
    <t>zöld</t>
  </si>
  <si>
    <t>fehér</t>
  </si>
  <si>
    <t>lila</t>
  </si>
  <si>
    <t>kék</t>
  </si>
  <si>
    <t>Fizetési mód</t>
  </si>
  <si>
    <t>Mennyiség</t>
  </si>
  <si>
    <t>Nem</t>
  </si>
  <si>
    <t>Házas/Egyedülálló</t>
  </si>
  <si>
    <t>Egyedülálló</t>
  </si>
  <si>
    <t>Házas</t>
  </si>
  <si>
    <t>piros</t>
  </si>
  <si>
    <t>Férfi</t>
  </si>
  <si>
    <t>Nő</t>
  </si>
  <si>
    <t>Ez a munkalap védett, de az űrlapvezérlők működnek és a sárga cellákba is tudtok gépelni!</t>
  </si>
  <si>
    <t>Ez a munkalap védett, de a sárga cellákba tudtok gépelni.</t>
  </si>
  <si>
    <t>mentorklub</t>
  </si>
  <si>
    <t>Revenue 
$ (000's)</t>
  </si>
  <si>
    <t>Jambor 
Istvan</t>
  </si>
  <si>
    <t>Margin 
$ (000's)</t>
  </si>
  <si>
    <t>Sorszám</t>
  </si>
  <si>
    <t>Gyümölcs</t>
  </si>
  <si>
    <t>Kiszerelés</t>
  </si>
  <si>
    <t>alma</t>
  </si>
  <si>
    <t>körte</t>
  </si>
  <si>
    <t>barack</t>
  </si>
  <si>
    <t>banán</t>
  </si>
  <si>
    <t>szőlő</t>
  </si>
  <si>
    <t>szilva</t>
  </si>
  <si>
    <t>kiwi</t>
  </si>
  <si>
    <t>kilós</t>
  </si>
  <si>
    <t>dobozos</t>
  </si>
  <si>
    <t>zsákos</t>
  </si>
  <si>
    <t>hálós</t>
  </si>
  <si>
    <t>darabos</t>
  </si>
  <si>
    <t>Sorcímkék</t>
  </si>
  <si>
    <t>Végösszeg</t>
  </si>
  <si>
    <t>Mennyiség / Kiszerelés</t>
  </si>
  <si>
    <t>Tranzakció dátuma</t>
  </si>
  <si>
    <t>NAGY</t>
  </si>
  <si>
    <t>KICSI</t>
  </si>
  <si>
    <t>Összeg</t>
  </si>
  <si>
    <t>tablazatnev[oszlopnev]</t>
  </si>
  <si>
    <t>Megnevezeés</t>
  </si>
  <si>
    <t>1. negyedév költségek</t>
  </si>
  <si>
    <t>szintvonal</t>
  </si>
  <si>
    <t>nők</t>
  </si>
  <si>
    <t>datum</t>
  </si>
  <si>
    <t>érték</t>
  </si>
  <si>
    <t>istvan@excelkepzes.hu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</si>
</sst>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3" formatCode="_-* #,##0.00_-;\-* #,##0.00_-;_-* &quot;-&quot;??_-;_-@_-"/>
    <numFmt numFmtId="164" formatCode="&quot;Ft&quot;#,##0"/>
    <numFmt numFmtId="165" formatCode="&quot;Ft&quot;#,##0.00"/>
    <numFmt numFmtId="166" formatCode="#,##0_);[Red]\(#,##0\);&quot;nulla&quot;"/>
    <numFmt numFmtId="167" formatCode="0&quot;. zh&quot;"/>
    <numFmt numFmtId="168" formatCode="_-&quot;Ft&quot;* #,##0.00_-;\-&quot;Ft&quot;* #,##0.00_-;_-&quot;Ft&quot;* &quot;-&quot;??_-;_-@_-"/>
    <numFmt numFmtId="169" formatCode="_-&quot;Ft&quot;* #,##0_-;\-&quot;Ft&quot;* #,##0_-;_-&quot;Ft&quot;* &quot;-&quot;??_-;_-@_-"/>
    <numFmt numFmtId="170" formatCode="_-[$$-409]* #,##0.00_ ;_-[$$-409]* \-#,##0.00\ ;_-[$$-409]* &quot;-&quot;??_ ;_-@_ "/>
    <numFmt numFmtId="171" formatCode="_-[$$-409]* #,##0_ ;_-[$$-409]* \-#,##0\ ;_-[$$-409]* &quot;-&quot;??_ ;_-@_ "/>
    <numFmt numFmtId="172" formatCode="_-* #,##0\ [$Ft-40E]_-;\-* #,##0\ [$Ft-40E]_-;_-* &quot;-&quot;??\ [$Ft-40E]_-;_-@_-"/>
    <numFmt numFmtId="173" formatCode="[$$-409]#,##0.00"/>
    <numFmt numFmtId="174" formatCode="0.0%"/>
    <numFmt numFmtId="175" formatCode="_-* #,##0_-;\-* #,##0_-;_-* &quot;-&quot;??_-;_-@_-"/>
    <numFmt numFmtId="176" formatCode="0,&quot;e&quot;"/>
    <numFmt numFmtId="177" formatCode="0.00,,&quot;m Ft&quot;"/>
    <numFmt numFmtId="178" formatCode="#,##0,"/>
  </numFmts>
  <fonts count="6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0"/>
      <color indexed="8"/>
      <name val="Arial"/>
      <family val="2"/>
    </font>
    <font>
      <b/>
      <sz val="11"/>
      <color theme="0" tint="-4.9989318521683403E-2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indexed="63"/>
      <name val="Calibri"/>
      <family val="2"/>
    </font>
    <font>
      <sz val="11"/>
      <color indexed="16"/>
      <name val="Calibri"/>
      <family val="2"/>
      <scheme val="minor"/>
    </font>
    <font>
      <b/>
      <sz val="11"/>
      <color indexed="63"/>
      <name val="Calibri"/>
      <family val="2"/>
    </font>
    <font>
      <sz val="8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1"/>
      <name val="Arial"/>
      <family val="2"/>
    </font>
    <font>
      <b/>
      <u val="singleAccounting"/>
      <sz val="11"/>
      <color theme="3"/>
      <name val="Calibri"/>
      <family val="2"/>
      <scheme val="minor"/>
    </font>
    <font>
      <sz val="11"/>
      <name val="Calibri"/>
      <family val="2"/>
      <scheme val="minor"/>
    </font>
    <font>
      <sz val="10"/>
      <name val="Tahoma"/>
      <family val="2"/>
      <charset val="238"/>
    </font>
    <font>
      <sz val="9"/>
      <name val="Tahoma"/>
      <family val="2"/>
      <charset val="238"/>
    </font>
    <font>
      <b/>
      <sz val="9"/>
      <color indexed="52"/>
      <name val="Tahoma"/>
      <family val="2"/>
      <charset val="238"/>
    </font>
    <font>
      <b/>
      <sz val="9"/>
      <color indexed="57"/>
      <name val="Tahoma"/>
      <family val="2"/>
      <charset val="238"/>
    </font>
    <font>
      <b/>
      <sz val="9"/>
      <color indexed="48"/>
      <name val="Tahoma"/>
      <family val="2"/>
      <charset val="238"/>
    </font>
    <font>
      <sz val="8"/>
      <color indexed="52"/>
      <name val="Tahoma"/>
      <family val="2"/>
      <charset val="238"/>
    </font>
    <font>
      <sz val="8"/>
      <name val="Tahoma"/>
      <family val="2"/>
      <charset val="238"/>
    </font>
    <font>
      <sz val="8"/>
      <color indexed="57"/>
      <name val="Tahoma"/>
      <family val="2"/>
      <charset val="238"/>
    </font>
    <font>
      <sz val="8"/>
      <color indexed="48"/>
      <name val="Tahoma"/>
      <family val="2"/>
      <charset val="238"/>
    </font>
    <font>
      <u/>
      <sz val="10"/>
      <color theme="10"/>
      <name val="Tahoma"/>
      <family val="2"/>
      <charset val="238"/>
    </font>
    <font>
      <sz val="9"/>
      <color indexed="23"/>
      <name val="Tahoma"/>
      <family val="2"/>
      <charset val="238"/>
    </font>
    <font>
      <b/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 MT"/>
      <family val="2"/>
    </font>
    <font>
      <b/>
      <sz val="10"/>
      <name val="Arial MT"/>
    </font>
    <font>
      <sz val="10"/>
      <name val="Arial"/>
      <family val="2"/>
    </font>
    <font>
      <sz val="10"/>
      <color rgb="FFC00000"/>
      <name val="Arial MT"/>
      <family val="2"/>
    </font>
    <font>
      <b/>
      <sz val="10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1"/>
      <color theme="0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Calibri"/>
      <family val="2"/>
      <scheme val="minor"/>
    </font>
    <font>
      <b/>
      <i/>
      <sz val="10"/>
      <name val="Arial MT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u/>
      <sz val="10"/>
      <name val="Arial"/>
      <family val="2"/>
    </font>
    <font>
      <sz val="8"/>
      <color rgb="FF000000"/>
      <name val="Segoe UI"/>
      <family val="2"/>
    </font>
    <font>
      <b/>
      <sz val="14"/>
      <color theme="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2"/>
      <name val="Times New Roman"/>
      <family val="1"/>
    </font>
    <font>
      <sz val="11"/>
      <name val="Calibri"/>
      <family val="2"/>
      <charset val="238"/>
      <scheme val="minor"/>
    </font>
    <font>
      <sz val="12"/>
      <name val="Times New Roman"/>
      <family val="1"/>
      <charset val="238"/>
    </font>
    <font>
      <b/>
      <sz val="12"/>
      <color theme="1"/>
      <name val="Times New Roman"/>
      <family val="1"/>
    </font>
    <font>
      <b/>
      <sz val="14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b/>
      <sz val="12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C000"/>
      <name val="Arial MT"/>
      <family val="2"/>
    </font>
    <font>
      <u/>
      <sz val="11"/>
      <color theme="10"/>
      <name val="Calibri"/>
      <family val="2"/>
      <charset val="238"/>
      <scheme val="minor"/>
    </font>
    <font>
      <u/>
      <sz val="36"/>
      <color theme="10"/>
      <name val="Calibri"/>
      <family val="2"/>
      <charset val="238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0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theme="5"/>
      </patternFill>
    </fill>
    <fill>
      <patternFill patternType="solid">
        <fgColor indexed="2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89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22"/>
      </top>
      <bottom/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indexed="23"/>
      </right>
      <top style="thin">
        <color indexed="64"/>
      </top>
      <bottom style="thin">
        <color indexed="64"/>
      </bottom>
      <diagonal/>
    </border>
    <border>
      <left style="hair">
        <color indexed="23"/>
      </left>
      <right style="hair">
        <color indexed="23"/>
      </right>
      <top style="thin">
        <color indexed="64"/>
      </top>
      <bottom style="thin">
        <color indexed="64"/>
      </bottom>
      <diagonal/>
    </border>
    <border>
      <left style="hair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23"/>
      </bottom>
      <diagonal/>
    </border>
    <border>
      <left style="thin">
        <color indexed="64"/>
      </left>
      <right style="hair">
        <color indexed="23"/>
      </right>
      <top style="thin">
        <color indexed="64"/>
      </top>
      <bottom style="hair">
        <color indexed="23"/>
      </bottom>
      <diagonal/>
    </border>
    <border>
      <left style="hair">
        <color indexed="23"/>
      </left>
      <right style="hair">
        <color indexed="23"/>
      </right>
      <top style="thin">
        <color indexed="64"/>
      </top>
      <bottom style="hair">
        <color indexed="23"/>
      </bottom>
      <diagonal/>
    </border>
    <border>
      <left style="hair">
        <color indexed="23"/>
      </left>
      <right style="thin">
        <color indexed="64"/>
      </right>
      <top style="thin">
        <color indexed="64"/>
      </top>
      <bottom style="hair">
        <color indexed="23"/>
      </bottom>
      <diagonal/>
    </border>
    <border>
      <left/>
      <right style="hair">
        <color indexed="23"/>
      </right>
      <top/>
      <bottom style="hair">
        <color indexed="23"/>
      </bottom>
      <diagonal/>
    </border>
    <border>
      <left style="hair">
        <color indexed="23"/>
      </left>
      <right style="hair">
        <color indexed="23"/>
      </right>
      <top/>
      <bottom style="hair">
        <color indexed="23"/>
      </bottom>
      <diagonal/>
    </border>
    <border>
      <left style="hair">
        <color indexed="23"/>
      </left>
      <right style="thin">
        <color indexed="64"/>
      </right>
      <top/>
      <bottom style="hair">
        <color indexed="23"/>
      </bottom>
      <diagonal/>
    </border>
    <border>
      <left style="thin">
        <color indexed="64"/>
      </left>
      <right style="thin">
        <color indexed="64"/>
      </right>
      <top style="hair">
        <color indexed="23"/>
      </top>
      <bottom style="hair">
        <color indexed="23"/>
      </bottom>
      <diagonal/>
    </border>
    <border>
      <left style="thin">
        <color indexed="64"/>
      </left>
      <right style="hair">
        <color indexed="23"/>
      </right>
      <top style="hair">
        <color indexed="23"/>
      </top>
      <bottom style="hair">
        <color indexed="23"/>
      </bottom>
      <diagonal/>
    </border>
    <border>
      <left style="hair">
        <color indexed="23"/>
      </left>
      <right style="hair">
        <color indexed="23"/>
      </right>
      <top style="hair">
        <color indexed="23"/>
      </top>
      <bottom style="hair">
        <color indexed="23"/>
      </bottom>
      <diagonal/>
    </border>
    <border>
      <left style="hair">
        <color indexed="23"/>
      </left>
      <right style="thin">
        <color indexed="64"/>
      </right>
      <top style="hair">
        <color indexed="23"/>
      </top>
      <bottom style="hair">
        <color indexed="23"/>
      </bottom>
      <diagonal/>
    </border>
    <border>
      <left/>
      <right style="hair">
        <color indexed="23"/>
      </right>
      <top style="hair">
        <color indexed="23"/>
      </top>
      <bottom style="hair">
        <color indexed="23"/>
      </bottom>
      <diagonal/>
    </border>
    <border>
      <left style="thin">
        <color indexed="64"/>
      </left>
      <right style="thin">
        <color indexed="64"/>
      </right>
      <top style="hair">
        <color indexed="23"/>
      </top>
      <bottom style="thin">
        <color indexed="64"/>
      </bottom>
      <diagonal/>
    </border>
    <border>
      <left style="thin">
        <color indexed="64"/>
      </left>
      <right style="hair">
        <color indexed="23"/>
      </right>
      <top style="hair">
        <color indexed="23"/>
      </top>
      <bottom style="thin">
        <color indexed="64"/>
      </bottom>
      <diagonal/>
    </border>
    <border>
      <left style="hair">
        <color indexed="23"/>
      </left>
      <right style="hair">
        <color indexed="23"/>
      </right>
      <top style="hair">
        <color indexed="23"/>
      </top>
      <bottom style="thin">
        <color indexed="64"/>
      </bottom>
      <diagonal/>
    </border>
    <border>
      <left style="hair">
        <color indexed="23"/>
      </left>
      <right style="thin">
        <color indexed="64"/>
      </right>
      <top style="hair">
        <color indexed="23"/>
      </top>
      <bottom style="thin">
        <color indexed="64"/>
      </bottom>
      <diagonal/>
    </border>
    <border>
      <left/>
      <right style="hair">
        <color indexed="23"/>
      </right>
      <top style="hair">
        <color indexed="23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4" tint="0.39997558519241921"/>
      </left>
      <right/>
      <top style="thin">
        <color theme="1"/>
      </top>
      <bottom style="thin">
        <color theme="4" tint="0.39997558519241921"/>
      </bottom>
      <diagonal/>
    </border>
    <border>
      <left/>
      <right/>
      <top style="thin">
        <color theme="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1"/>
      </top>
      <bottom style="thin">
        <color theme="4" tint="0.3999755851924192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ck">
        <color auto="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double">
        <color theme="0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1">
    <xf numFmtId="0" fontId="0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5" fillId="2" borderId="1" applyNumberFormat="0" applyAlignment="0" applyProtection="0"/>
    <xf numFmtId="9" fontId="10" fillId="0" borderId="0" applyFont="0" applyFill="0" applyBorder="0" applyAlignment="0" applyProtection="0"/>
    <xf numFmtId="0" fontId="11" fillId="8" borderId="0" applyNumberFormat="0" applyBorder="0" applyAlignment="0" applyProtection="0"/>
    <xf numFmtId="0" fontId="13" fillId="9" borderId="0" applyNumberFormat="0" applyBorder="0" applyAlignment="0" applyProtection="0"/>
    <xf numFmtId="0" fontId="14" fillId="0" borderId="0"/>
    <xf numFmtId="0" fontId="17" fillId="0" borderId="0"/>
    <xf numFmtId="0" fontId="26" fillId="0" borderId="0" applyNumberFormat="0" applyFill="0" applyBorder="0" applyAlignment="0" applyProtection="0"/>
    <xf numFmtId="0" fontId="29" fillId="0" borderId="0"/>
    <xf numFmtId="43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2" fillId="0" borderId="0"/>
    <xf numFmtId="43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59" fillId="0" borderId="0" applyNumberFormat="0" applyFill="0" applyBorder="0" applyAlignment="0" applyProtection="0"/>
  </cellStyleXfs>
  <cellXfs count="329">
    <xf numFmtId="0" fontId="0" fillId="0" borderId="0" xfId="0"/>
    <xf numFmtId="0" fontId="1" fillId="0" borderId="0" xfId="1"/>
    <xf numFmtId="165" fontId="1" fillId="0" borderId="0" xfId="1" applyNumberFormat="1"/>
    <xf numFmtId="0" fontId="2" fillId="0" borderId="0" xfId="1" applyFont="1"/>
    <xf numFmtId="0" fontId="4" fillId="4" borderId="11" xfId="3" applyFont="1" applyFill="1" applyBorder="1" applyAlignment="1">
      <alignment horizontal="center"/>
    </xf>
    <xf numFmtId="0" fontId="6" fillId="3" borderId="12" xfId="4" applyFont="1" applyFill="1" applyBorder="1" applyAlignment="1"/>
    <xf numFmtId="0" fontId="2" fillId="0" borderId="0" xfId="1" applyFont="1" applyAlignment="1">
      <alignment horizontal="left"/>
    </xf>
    <xf numFmtId="0" fontId="1" fillId="0" borderId="0" xfId="1" applyAlignment="1">
      <alignment horizontal="center"/>
    </xf>
    <xf numFmtId="0" fontId="5" fillId="6" borderId="1" xfId="4" applyNumberFormat="1" applyFill="1" applyAlignment="1">
      <alignment horizontal="center"/>
    </xf>
    <xf numFmtId="0" fontId="8" fillId="6" borderId="18" xfId="2" applyNumberFormat="1" applyFont="1" applyFill="1" applyBorder="1" applyAlignment="1">
      <alignment horizontal="center"/>
    </xf>
    <xf numFmtId="166" fontId="5" fillId="3" borderId="1" xfId="4" applyNumberFormat="1" applyFill="1" applyAlignment="1">
      <alignment horizontal="center"/>
    </xf>
    <xf numFmtId="166" fontId="5" fillId="7" borderId="1" xfId="4" applyNumberFormat="1" applyFill="1" applyAlignment="1">
      <alignment horizontal="center"/>
    </xf>
    <xf numFmtId="14" fontId="1" fillId="0" borderId="0" xfId="1" applyNumberFormat="1"/>
    <xf numFmtId="0" fontId="1" fillId="0" borderId="0" xfId="8" applyFont="1"/>
    <xf numFmtId="0" fontId="1" fillId="0" borderId="0" xfId="8" applyFont="1" applyAlignment="1">
      <alignment horizontal="center"/>
    </xf>
    <xf numFmtId="0" fontId="1" fillId="0" borderId="19" xfId="8" applyFont="1" applyBorder="1" applyAlignment="1">
      <alignment horizontal="right"/>
    </xf>
    <xf numFmtId="0" fontId="1" fillId="0" borderId="20" xfId="8" applyFont="1" applyBorder="1" applyAlignment="1">
      <alignment horizontal="center"/>
    </xf>
    <xf numFmtId="0" fontId="1" fillId="0" borderId="21" xfId="8" applyFont="1" applyBorder="1" applyAlignment="1">
      <alignment horizontal="right"/>
    </xf>
    <xf numFmtId="0" fontId="1" fillId="0" borderId="22" xfId="8" applyFont="1" applyBorder="1" applyAlignment="1">
      <alignment horizontal="center"/>
    </xf>
    <xf numFmtId="0" fontId="1" fillId="0" borderId="7" xfId="8" applyFont="1" applyBorder="1" applyAlignment="1">
      <alignment horizontal="right"/>
    </xf>
    <xf numFmtId="0" fontId="1" fillId="0" borderId="23" xfId="8" applyFont="1" applyBorder="1" applyAlignment="1">
      <alignment horizontal="center"/>
    </xf>
    <xf numFmtId="2" fontId="15" fillId="3" borderId="0" xfId="8" applyNumberFormat="1" applyFont="1" applyFill="1"/>
    <xf numFmtId="3" fontId="15" fillId="3" borderId="0" xfId="8" applyNumberFormat="1" applyFont="1" applyFill="1"/>
    <xf numFmtId="0" fontId="16" fillId="0" borderId="24" xfId="8" applyFont="1" applyBorder="1"/>
    <xf numFmtId="3" fontId="16" fillId="5" borderId="24" xfId="8" applyNumberFormat="1" applyFont="1" applyFill="1" applyBorder="1"/>
    <xf numFmtId="3" fontId="1" fillId="0" borderId="0" xfId="8" applyNumberFormat="1" applyFont="1"/>
    <xf numFmtId="3" fontId="1" fillId="0" borderId="0" xfId="8" applyNumberFormat="1" applyFont="1" applyAlignment="1">
      <alignment horizontal="right"/>
    </xf>
    <xf numFmtId="2" fontId="15" fillId="3" borderId="0" xfId="8" applyNumberFormat="1" applyFont="1" applyFill="1" applyAlignment="1">
      <alignment horizontal="center"/>
    </xf>
    <xf numFmtId="0" fontId="16" fillId="5" borderId="24" xfId="8" applyFont="1" applyFill="1" applyBorder="1"/>
    <xf numFmtId="3" fontId="16" fillId="0" borderId="24" xfId="8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18" fillId="0" borderId="25" xfId="9" applyFont="1" applyBorder="1" applyAlignment="1">
      <alignment horizontal="center" vertical="center" wrapText="1"/>
    </xf>
    <xf numFmtId="0" fontId="19" fillId="0" borderId="26" xfId="9" applyFont="1" applyBorder="1" applyAlignment="1">
      <alignment horizontal="center" textRotation="90"/>
    </xf>
    <xf numFmtId="0" fontId="20" fillId="0" borderId="27" xfId="9" applyFont="1" applyBorder="1" applyAlignment="1">
      <alignment horizontal="center" textRotation="90"/>
    </xf>
    <xf numFmtId="0" fontId="20" fillId="0" borderId="28" xfId="9" applyFont="1" applyBorder="1" applyAlignment="1">
      <alignment horizontal="center" textRotation="90"/>
    </xf>
    <xf numFmtId="0" fontId="21" fillId="0" borderId="26" xfId="9" applyFont="1" applyBorder="1" applyAlignment="1">
      <alignment horizontal="center" textRotation="90"/>
    </xf>
    <xf numFmtId="0" fontId="21" fillId="0" borderId="27" xfId="9" applyFont="1" applyBorder="1" applyAlignment="1">
      <alignment horizontal="center" textRotation="90"/>
    </xf>
    <xf numFmtId="0" fontId="21" fillId="0" borderId="28" xfId="9" applyFont="1" applyBorder="1" applyAlignment="1">
      <alignment horizontal="center" textRotation="90"/>
    </xf>
    <xf numFmtId="0" fontId="18" fillId="0" borderId="0" xfId="9" applyFont="1" applyAlignment="1">
      <alignment horizontal="center" textRotation="90"/>
    </xf>
    <xf numFmtId="0" fontId="19" fillId="0" borderId="29" xfId="9" applyFont="1" applyBorder="1" applyAlignment="1">
      <alignment horizontal="left" vertical="center"/>
    </xf>
    <xf numFmtId="0" fontId="22" fillId="10" borderId="30" xfId="9" applyFont="1" applyFill="1" applyBorder="1" applyAlignment="1">
      <alignment horizontal="center" vertical="center"/>
    </xf>
    <xf numFmtId="0" fontId="22" fillId="0" borderId="31" xfId="9" applyFont="1" applyBorder="1" applyAlignment="1">
      <alignment horizontal="center" vertical="center"/>
    </xf>
    <xf numFmtId="0" fontId="22" fillId="0" borderId="32" xfId="9" applyFont="1" applyBorder="1" applyAlignment="1">
      <alignment horizontal="center" vertical="center"/>
    </xf>
    <xf numFmtId="0" fontId="22" fillId="0" borderId="33" xfId="9" applyFont="1" applyBorder="1" applyAlignment="1">
      <alignment horizontal="center" vertical="center"/>
    </xf>
    <xf numFmtId="0" fontId="22" fillId="0" borderId="34" xfId="9" applyFont="1" applyBorder="1" applyAlignment="1">
      <alignment horizontal="center" vertical="center"/>
    </xf>
    <xf numFmtId="0" fontId="22" fillId="0" borderId="35" xfId="9" applyFont="1" applyBorder="1" applyAlignment="1">
      <alignment horizontal="center" vertical="center"/>
    </xf>
    <xf numFmtId="0" fontId="23" fillId="0" borderId="0" xfId="9" applyFont="1" applyAlignment="1">
      <alignment horizontal="center" vertical="center"/>
    </xf>
    <xf numFmtId="0" fontId="20" fillId="0" borderId="36" xfId="9" applyFont="1" applyBorder="1" applyAlignment="1">
      <alignment horizontal="left" vertical="center"/>
    </xf>
    <xf numFmtId="0" fontId="24" fillId="0" borderId="37" xfId="9" applyFont="1" applyBorder="1" applyAlignment="1">
      <alignment horizontal="center" vertical="center"/>
    </xf>
    <xf numFmtId="0" fontId="24" fillId="10" borderId="38" xfId="9" applyFont="1" applyFill="1" applyBorder="1" applyAlignment="1">
      <alignment horizontal="center" vertical="center"/>
    </xf>
    <xf numFmtId="0" fontId="24" fillId="0" borderId="38" xfId="9" applyFont="1" applyBorder="1" applyAlignment="1">
      <alignment horizontal="center" vertical="center"/>
    </xf>
    <xf numFmtId="0" fontId="24" fillId="0" borderId="39" xfId="9" applyFont="1" applyBorder="1" applyAlignment="1">
      <alignment horizontal="center" vertical="center"/>
    </xf>
    <xf numFmtId="0" fontId="24" fillId="0" borderId="40" xfId="9" applyFont="1" applyBorder="1" applyAlignment="1">
      <alignment horizontal="center" vertical="center"/>
    </xf>
    <xf numFmtId="0" fontId="23" fillId="11" borderId="0" xfId="9" applyFont="1" applyFill="1" applyAlignment="1">
      <alignment horizontal="left" vertical="center"/>
    </xf>
    <xf numFmtId="0" fontId="23" fillId="12" borderId="0" xfId="9" applyFont="1" applyFill="1" applyAlignment="1">
      <alignment horizontal="center" vertical="center"/>
    </xf>
    <xf numFmtId="0" fontId="20" fillId="0" borderId="41" xfId="9" applyFont="1" applyBorder="1" applyAlignment="1">
      <alignment horizontal="left" vertical="center"/>
    </xf>
    <xf numFmtId="0" fontId="24" fillId="0" borderId="42" xfId="9" applyFont="1" applyBorder="1" applyAlignment="1">
      <alignment horizontal="center" vertical="center"/>
    </xf>
    <xf numFmtId="0" fontId="24" fillId="0" borderId="43" xfId="9" applyFont="1" applyBorder="1" applyAlignment="1">
      <alignment horizontal="center" vertical="center"/>
    </xf>
    <xf numFmtId="0" fontId="24" fillId="10" borderId="44" xfId="9" applyFont="1" applyFill="1" applyBorder="1" applyAlignment="1">
      <alignment horizontal="center" vertical="center"/>
    </xf>
    <xf numFmtId="0" fontId="21" fillId="0" borderId="29" xfId="9" applyFont="1" applyBorder="1" applyAlignment="1">
      <alignment horizontal="left" vertical="center"/>
    </xf>
    <xf numFmtId="0" fontId="25" fillId="0" borderId="33" xfId="9" applyFont="1" applyBorder="1" applyAlignment="1">
      <alignment horizontal="center" vertical="center"/>
    </xf>
    <xf numFmtId="0" fontId="25" fillId="0" borderId="34" xfId="9" applyFont="1" applyBorder="1" applyAlignment="1">
      <alignment horizontal="center" vertical="center"/>
    </xf>
    <xf numFmtId="0" fontId="25" fillId="10" borderId="38" xfId="9" applyFont="1" applyFill="1" applyBorder="1" applyAlignment="1">
      <alignment horizontal="center" vertical="center"/>
    </xf>
    <xf numFmtId="0" fontId="25" fillId="0" borderId="38" xfId="9" applyFont="1" applyBorder="1" applyAlignment="1">
      <alignment horizontal="center" vertical="center"/>
    </xf>
    <xf numFmtId="0" fontId="25" fillId="0" borderId="39" xfId="9" applyFont="1" applyBorder="1" applyAlignment="1">
      <alignment horizontal="center" vertical="center"/>
    </xf>
    <xf numFmtId="0" fontId="21" fillId="0" borderId="36" xfId="9" applyFont="1" applyBorder="1" applyAlignment="1">
      <alignment horizontal="left" vertical="center"/>
    </xf>
    <xf numFmtId="0" fontId="25" fillId="0" borderId="40" xfId="9" applyFont="1" applyBorder="1" applyAlignment="1">
      <alignment horizontal="center" vertical="center"/>
    </xf>
    <xf numFmtId="0" fontId="21" fillId="0" borderId="41" xfId="9" applyFont="1" applyBorder="1" applyAlignment="1">
      <alignment horizontal="left" vertical="center"/>
    </xf>
    <xf numFmtId="0" fontId="25" fillId="0" borderId="45" xfId="9" applyFont="1" applyBorder="1" applyAlignment="1">
      <alignment horizontal="center" vertical="center"/>
    </xf>
    <xf numFmtId="0" fontId="25" fillId="0" borderId="43" xfId="9" applyFont="1" applyBorder="1" applyAlignment="1">
      <alignment horizontal="center" vertical="center"/>
    </xf>
    <xf numFmtId="0" fontId="25" fillId="10" borderId="44" xfId="9" applyFont="1" applyFill="1" applyBorder="1" applyAlignment="1">
      <alignment horizontal="center" vertical="center"/>
    </xf>
    <xf numFmtId="0" fontId="18" fillId="0" borderId="0" xfId="9" applyFont="1" applyAlignment="1">
      <alignment horizontal="left" vertical="center"/>
    </xf>
    <xf numFmtId="0" fontId="28" fillId="0" borderId="0" xfId="0" applyFont="1"/>
    <xf numFmtId="0" fontId="28" fillId="0" borderId="0" xfId="0" applyFont="1" applyAlignment="1">
      <alignment horizontal="center"/>
    </xf>
    <xf numFmtId="0" fontId="28" fillId="0" borderId="12" xfId="0" applyFont="1" applyBorder="1"/>
    <xf numFmtId="0" fontId="28" fillId="0" borderId="12" xfId="0" applyFont="1" applyBorder="1" applyAlignment="1">
      <alignment horizontal="center"/>
    </xf>
    <xf numFmtId="0" fontId="0" fillId="0" borderId="12" xfId="0" applyBorder="1"/>
    <xf numFmtId="0" fontId="0" fillId="0" borderId="12" xfId="0" applyBorder="1" applyAlignment="1">
      <alignment horizontal="center"/>
    </xf>
    <xf numFmtId="167" fontId="28" fillId="0" borderId="12" xfId="0" applyNumberFormat="1" applyFont="1" applyBorder="1" applyAlignment="1">
      <alignment horizontal="center"/>
    </xf>
    <xf numFmtId="0" fontId="23" fillId="0" borderId="0" xfId="9" applyFont="1" applyAlignment="1">
      <alignment horizontal="left" vertical="center"/>
    </xf>
    <xf numFmtId="0" fontId="30" fillId="0" borderId="0" xfId="11" applyFont="1"/>
    <xf numFmtId="0" fontId="31" fillId="0" borderId="0" xfId="11" applyFont="1" applyAlignment="1">
      <alignment horizontal="left"/>
    </xf>
    <xf numFmtId="0" fontId="31" fillId="0" borderId="47" xfId="11" applyFont="1" applyBorder="1" applyAlignment="1">
      <alignment horizontal="center"/>
    </xf>
    <xf numFmtId="0" fontId="30" fillId="0" borderId="0" xfId="11" applyFont="1" applyAlignment="1">
      <alignment horizontal="left"/>
    </xf>
    <xf numFmtId="169" fontId="33" fillId="0" borderId="0" xfId="13" applyNumberFormat="1" applyFont="1" applyAlignment="1" applyProtection="1">
      <alignment horizontal="center" vertical="center"/>
    </xf>
    <xf numFmtId="3" fontId="30" fillId="0" borderId="0" xfId="12" applyNumberFormat="1" applyFont="1" applyAlignment="1">
      <alignment horizontal="center"/>
    </xf>
    <xf numFmtId="0" fontId="34" fillId="0" borderId="0" xfId="11" applyFont="1" applyAlignment="1">
      <alignment horizontal="center"/>
    </xf>
    <xf numFmtId="0" fontId="35" fillId="0" borderId="0" xfId="11" applyFont="1" applyAlignment="1">
      <alignment horizontal="center"/>
    </xf>
    <xf numFmtId="0" fontId="29" fillId="0" borderId="0" xfId="11"/>
    <xf numFmtId="0" fontId="29" fillId="0" borderId="0" xfId="11" applyAlignment="1">
      <alignment horizontal="center"/>
    </xf>
    <xf numFmtId="0" fontId="37" fillId="0" borderId="0" xfId="0" applyFont="1"/>
    <xf numFmtId="0" fontId="36" fillId="13" borderId="48" xfId="0" applyFont="1" applyFill="1" applyBorder="1"/>
    <xf numFmtId="0" fontId="36" fillId="13" borderId="49" xfId="0" applyFont="1" applyFill="1" applyBorder="1" applyAlignment="1">
      <alignment horizontal="center"/>
    </xf>
    <xf numFmtId="0" fontId="36" fillId="13" borderId="50" xfId="0" applyFont="1" applyFill="1" applyBorder="1" applyAlignment="1">
      <alignment horizontal="center"/>
    </xf>
    <xf numFmtId="0" fontId="0" fillId="14" borderId="48" xfId="0" applyFill="1" applyBorder="1"/>
    <xf numFmtId="0" fontId="0" fillId="14" borderId="49" xfId="0" applyFill="1" applyBorder="1" applyAlignment="1">
      <alignment horizontal="right" indent="1"/>
    </xf>
    <xf numFmtId="0" fontId="38" fillId="15" borderId="52" xfId="0" applyFont="1" applyFill="1" applyBorder="1"/>
    <xf numFmtId="0" fontId="38" fillId="15" borderId="53" xfId="0" applyFont="1" applyFill="1" applyBorder="1" applyAlignment="1">
      <alignment horizontal="right" indent="1"/>
    </xf>
    <xf numFmtId="9" fontId="38" fillId="15" borderId="53" xfId="5" applyFont="1" applyFill="1" applyBorder="1" applyAlignment="1">
      <alignment horizontal="right" indent="1"/>
    </xf>
    <xf numFmtId="0" fontId="38" fillId="15" borderId="53" xfId="5" applyNumberFormat="1" applyFont="1" applyFill="1" applyBorder="1" applyAlignment="1">
      <alignment horizontal="right" indent="1"/>
    </xf>
    <xf numFmtId="0" fontId="0" fillId="16" borderId="48" xfId="0" applyFill="1" applyBorder="1"/>
    <xf numFmtId="0" fontId="0" fillId="16" borderId="49" xfId="0" applyFill="1" applyBorder="1" applyAlignment="1">
      <alignment horizontal="right" indent="1"/>
    </xf>
    <xf numFmtId="0" fontId="38" fillId="3" borderId="52" xfId="0" applyFont="1" applyFill="1" applyBorder="1"/>
    <xf numFmtId="0" fontId="38" fillId="3" borderId="53" xfId="0" applyFont="1" applyFill="1" applyBorder="1" applyAlignment="1">
      <alignment horizontal="right" indent="1"/>
    </xf>
    <xf numFmtId="0" fontId="38" fillId="3" borderId="53" xfId="5" applyNumberFormat="1" applyFont="1" applyFill="1" applyBorder="1" applyAlignment="1">
      <alignment horizontal="right" indent="1"/>
    </xf>
    <xf numFmtId="0" fontId="31" fillId="0" borderId="47" xfId="15" applyFont="1" applyBorder="1" applyAlignment="1">
      <alignment horizontal="right"/>
    </xf>
    <xf numFmtId="0" fontId="30" fillId="0" borderId="0" xfId="15" applyFont="1"/>
    <xf numFmtId="0" fontId="30" fillId="0" borderId="0" xfId="15" applyFont="1" applyAlignment="1">
      <alignment horizontal="left"/>
    </xf>
    <xf numFmtId="0" fontId="30" fillId="0" borderId="0" xfId="16" applyNumberFormat="1" applyFont="1"/>
    <xf numFmtId="0" fontId="30" fillId="0" borderId="0" xfId="17" applyNumberFormat="1" applyFont="1" applyProtection="1"/>
    <xf numFmtId="0" fontId="30" fillId="0" borderId="57" xfId="15" applyFont="1" applyBorder="1" applyAlignment="1">
      <alignment horizontal="left"/>
    </xf>
    <xf numFmtId="0" fontId="30" fillId="0" borderId="57" xfId="17" applyNumberFormat="1" applyFont="1" applyBorder="1" applyProtection="1"/>
    <xf numFmtId="0" fontId="32" fillId="0" borderId="0" xfId="15"/>
    <xf numFmtId="0" fontId="40" fillId="0" borderId="12" xfId="15" applyFont="1" applyBorder="1" applyAlignment="1">
      <alignment horizontal="center" vertical="center" wrapText="1"/>
    </xf>
    <xf numFmtId="0" fontId="10" fillId="0" borderId="0" xfId="18" applyAlignment="1">
      <alignment horizontal="center"/>
    </xf>
    <xf numFmtId="0" fontId="10" fillId="0" borderId="0" xfId="18"/>
    <xf numFmtId="0" fontId="41" fillId="0" borderId="12" xfId="15" applyFont="1" applyBorder="1" applyAlignment="1">
      <alignment horizontal="center" vertical="center" wrapText="1"/>
    </xf>
    <xf numFmtId="0" fontId="12" fillId="0" borderId="58" xfId="18" applyFont="1" applyBorder="1"/>
    <xf numFmtId="0" fontId="12" fillId="0" borderId="9" xfId="18" applyFont="1" applyBorder="1" applyAlignment="1">
      <alignment horizontal="center"/>
    </xf>
    <xf numFmtId="0" fontId="12" fillId="0" borderId="10" xfId="18" applyFont="1" applyBorder="1" applyAlignment="1">
      <alignment horizontal="center"/>
    </xf>
    <xf numFmtId="0" fontId="12" fillId="0" borderId="59" xfId="18" applyFont="1" applyBorder="1"/>
    <xf numFmtId="0" fontId="12" fillId="0" borderId="61" xfId="18" applyFont="1" applyBorder="1"/>
    <xf numFmtId="0" fontId="10" fillId="0" borderId="6" xfId="18" applyBorder="1" applyAlignment="1">
      <alignment horizontal="center"/>
    </xf>
    <xf numFmtId="0" fontId="34" fillId="0" borderId="0" xfId="15" applyFont="1"/>
    <xf numFmtId="0" fontId="31" fillId="0" borderId="47" xfId="15" applyFont="1" applyBorder="1" applyAlignment="1">
      <alignment horizontal="center"/>
    </xf>
    <xf numFmtId="0" fontId="32" fillId="0" borderId="0" xfId="15" applyAlignment="1">
      <alignment horizontal="center"/>
    </xf>
    <xf numFmtId="0" fontId="39" fillId="0" borderId="47" xfId="15" applyFont="1" applyBorder="1"/>
    <xf numFmtId="0" fontId="42" fillId="0" borderId="0" xfId="15" applyFont="1"/>
    <xf numFmtId="171" fontId="30" fillId="0" borderId="0" xfId="16" applyNumberFormat="1" applyFont="1" applyAlignment="1">
      <alignment horizontal="center"/>
    </xf>
    <xf numFmtId="172" fontId="32" fillId="0" borderId="0" xfId="15" applyNumberFormat="1" applyAlignment="1">
      <alignment horizontal="center"/>
    </xf>
    <xf numFmtId="0" fontId="0" fillId="0" borderId="12" xfId="0" applyBorder="1" applyProtection="1">
      <protection locked="0"/>
    </xf>
    <xf numFmtId="0" fontId="0" fillId="17" borderId="2" xfId="0" applyFill="1" applyBorder="1"/>
    <xf numFmtId="0" fontId="0" fillId="17" borderId="4" xfId="0" applyFill="1" applyBorder="1"/>
    <xf numFmtId="0" fontId="0" fillId="0" borderId="63" xfId="0" applyBorder="1"/>
    <xf numFmtId="0" fontId="0" fillId="0" borderId="60" xfId="0" applyBorder="1"/>
    <xf numFmtId="173" fontId="0" fillId="0" borderId="0" xfId="0" applyNumberFormat="1" applyAlignment="1">
      <alignment horizontal="center"/>
    </xf>
    <xf numFmtId="0" fontId="12" fillId="0" borderId="12" xfId="0" applyFont="1" applyBorder="1"/>
    <xf numFmtId="171" fontId="12" fillId="0" borderId="12" xfId="0" applyNumberFormat="1" applyFont="1" applyBorder="1" applyProtection="1">
      <protection locked="0"/>
    </xf>
    <xf numFmtId="0" fontId="45" fillId="18" borderId="12" xfId="0" applyFont="1" applyFill="1" applyBorder="1" applyAlignment="1">
      <alignment horizontal="center"/>
    </xf>
    <xf numFmtId="171" fontId="12" fillId="18" borderId="12" xfId="0" applyNumberFormat="1" applyFont="1" applyFill="1" applyBorder="1" applyAlignment="1" applyProtection="1">
      <alignment horizontal="center"/>
      <protection locked="0"/>
    </xf>
    <xf numFmtId="174" fontId="0" fillId="0" borderId="12" xfId="5" applyNumberFormat="1" applyFont="1" applyBorder="1"/>
    <xf numFmtId="0" fontId="12" fillId="0" borderId="12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0" fillId="0" borderId="12" xfId="0" applyBorder="1" applyAlignment="1" applyProtection="1">
      <alignment horizontal="center"/>
      <protection locked="0"/>
    </xf>
    <xf numFmtId="0" fontId="46" fillId="0" borderId="0" xfId="0" applyFont="1" applyAlignment="1">
      <alignment horizontal="center"/>
    </xf>
    <xf numFmtId="0" fontId="0" fillId="0" borderId="64" xfId="0" applyBorder="1"/>
    <xf numFmtId="0" fontId="0" fillId="0" borderId="65" xfId="0" applyBorder="1"/>
    <xf numFmtId="0" fontId="0" fillId="0" borderId="7" xfId="0" applyBorder="1"/>
    <xf numFmtId="0" fontId="0" fillId="0" borderId="23" xfId="0" applyBorder="1"/>
    <xf numFmtId="0" fontId="0" fillId="0" borderId="5" xfId="0" applyBorder="1"/>
    <xf numFmtId="0" fontId="0" fillId="0" borderId="6" xfId="0" applyBorder="1"/>
    <xf numFmtId="0" fontId="0" fillId="0" borderId="62" xfId="0" applyBorder="1"/>
    <xf numFmtId="0" fontId="0" fillId="12" borderId="0" xfId="0" applyFill="1"/>
    <xf numFmtId="1" fontId="34" fillId="0" borderId="12" xfId="18" applyNumberFormat="1" applyFont="1" applyBorder="1" applyAlignment="1">
      <alignment horizontal="center" vertical="center" wrapText="1"/>
    </xf>
    <xf numFmtId="0" fontId="34" fillId="0" borderId="12" xfId="18" applyFont="1" applyBorder="1" applyAlignment="1">
      <alignment horizontal="center" vertical="center" wrapText="1"/>
    </xf>
    <xf numFmtId="2" fontId="34" fillId="0" borderId="12" xfId="18" applyNumberFormat="1" applyFont="1" applyBorder="1" applyAlignment="1">
      <alignment horizontal="center" vertical="center" wrapText="1"/>
    </xf>
    <xf numFmtId="0" fontId="10" fillId="0" borderId="12" xfId="18" applyBorder="1" applyAlignment="1">
      <alignment horizontal="center"/>
    </xf>
    <xf numFmtId="1" fontId="10" fillId="0" borderId="12" xfId="18" applyNumberFormat="1" applyBorder="1" applyAlignment="1">
      <alignment horizontal="center"/>
    </xf>
    <xf numFmtId="14" fontId="10" fillId="0" borderId="12" xfId="18" applyNumberFormat="1" applyBorder="1" applyAlignment="1">
      <alignment horizontal="center"/>
    </xf>
    <xf numFmtId="3" fontId="10" fillId="0" borderId="12" xfId="18" applyNumberFormat="1" applyBorder="1" applyAlignment="1">
      <alignment horizontal="center"/>
    </xf>
    <xf numFmtId="2" fontId="10" fillId="0" borderId="12" xfId="18" applyNumberFormat="1" applyBorder="1" applyAlignment="1">
      <alignment horizontal="center"/>
    </xf>
    <xf numFmtId="0" fontId="47" fillId="0" borderId="66" xfId="0" applyFont="1" applyBorder="1" applyAlignment="1">
      <alignment horizontal="center" wrapText="1"/>
    </xf>
    <xf numFmtId="0" fontId="47" fillId="0" borderId="67" xfId="0" applyFont="1" applyBorder="1" applyAlignment="1">
      <alignment horizontal="left" wrapText="1"/>
    </xf>
    <xf numFmtId="0" fontId="47" fillId="0" borderId="67" xfId="0" applyFont="1" applyBorder="1" applyAlignment="1">
      <alignment horizontal="center" wrapText="1"/>
    </xf>
    <xf numFmtId="0" fontId="47" fillId="0" borderId="68" xfId="0" applyFont="1" applyBorder="1" applyAlignment="1">
      <alignment horizontal="center" wrapText="1"/>
    </xf>
    <xf numFmtId="0" fontId="48" fillId="0" borderId="54" xfId="0" applyFont="1" applyBorder="1" applyAlignment="1">
      <alignment horizontal="center"/>
    </xf>
    <xf numFmtId="0" fontId="48" fillId="0" borderId="55" xfId="0" applyFont="1" applyBorder="1" applyAlignment="1">
      <alignment horizontal="left"/>
    </xf>
    <xf numFmtId="0" fontId="48" fillId="0" borderId="55" xfId="0" applyFont="1" applyBorder="1" applyAlignment="1">
      <alignment horizontal="center"/>
    </xf>
    <xf numFmtId="2" fontId="48" fillId="0" borderId="55" xfId="0" applyNumberFormat="1" applyFont="1" applyBorder="1" applyAlignment="1">
      <alignment horizontal="center"/>
    </xf>
    <xf numFmtId="0" fontId="48" fillId="0" borderId="56" xfId="0" applyFont="1" applyBorder="1"/>
    <xf numFmtId="175" fontId="10" fillId="0" borderId="60" xfId="19" applyNumberFormat="1" applyBorder="1" applyAlignment="1">
      <alignment horizontal="center"/>
    </xf>
    <xf numFmtId="175" fontId="10" fillId="0" borderId="62" xfId="19" applyNumberFormat="1" applyBorder="1" applyAlignment="1">
      <alignment horizontal="center"/>
    </xf>
    <xf numFmtId="175" fontId="0" fillId="0" borderId="12" xfId="19" applyNumberFormat="1" applyFont="1" applyFill="1" applyBorder="1" applyAlignment="1">
      <alignment horizontal="center"/>
    </xf>
    <xf numFmtId="175" fontId="0" fillId="0" borderId="12" xfId="19" applyNumberFormat="1" applyFont="1" applyBorder="1" applyAlignment="1">
      <alignment horizontal="center"/>
    </xf>
    <xf numFmtId="0" fontId="45" fillId="0" borderId="12" xfId="0" applyFont="1" applyBorder="1" applyAlignment="1">
      <alignment horizontal="center"/>
    </xf>
    <xf numFmtId="0" fontId="45" fillId="0" borderId="12" xfId="0" applyFont="1" applyBorder="1"/>
    <xf numFmtId="14" fontId="0" fillId="0" borderId="12" xfId="0" applyNumberFormat="1" applyBorder="1" applyAlignment="1">
      <alignment horizontal="center"/>
    </xf>
    <xf numFmtId="0" fontId="12" fillId="11" borderId="12" xfId="0" applyFont="1" applyFill="1" applyBorder="1" applyAlignment="1">
      <alignment horizontal="center"/>
    </xf>
    <xf numFmtId="0" fontId="0" fillId="19" borderId="12" xfId="0" applyFill="1" applyBorder="1"/>
    <xf numFmtId="3" fontId="0" fillId="19" borderId="12" xfId="0" applyNumberFormat="1" applyFill="1" applyBorder="1"/>
    <xf numFmtId="0" fontId="0" fillId="0" borderId="58" xfId="0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12" fillId="0" borderId="59" xfId="0" applyFont="1" applyBorder="1" applyAlignment="1">
      <alignment horizontal="center"/>
    </xf>
    <xf numFmtId="0" fontId="0" fillId="0" borderId="60" xfId="0" applyBorder="1" applyAlignment="1">
      <alignment horizontal="center"/>
    </xf>
    <xf numFmtId="0" fontId="0" fillId="0" borderId="59" xfId="0" applyBorder="1" applyAlignment="1">
      <alignment horizontal="center"/>
    </xf>
    <xf numFmtId="0" fontId="12" fillId="0" borderId="60" xfId="0" applyFont="1" applyBorder="1" applyAlignment="1">
      <alignment horizontal="center"/>
    </xf>
    <xf numFmtId="0" fontId="12" fillId="0" borderId="61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0" fillId="0" borderId="62" xfId="0" applyBorder="1" applyAlignment="1">
      <alignment horizontal="center"/>
    </xf>
    <xf numFmtId="0" fontId="12" fillId="0" borderId="0" xfId="0" applyFont="1"/>
    <xf numFmtId="0" fontId="12" fillId="20" borderId="12" xfId="0" applyFont="1" applyFill="1" applyBorder="1"/>
    <xf numFmtId="0" fontId="0" fillId="20" borderId="12" xfId="0" applyFill="1" applyBorder="1" applyAlignment="1">
      <alignment horizontal="center"/>
    </xf>
    <xf numFmtId="1" fontId="34" fillId="0" borderId="69" xfId="0" applyNumberFormat="1" applyFont="1" applyBorder="1" applyAlignment="1">
      <alignment horizontal="center" vertical="center" wrapText="1"/>
    </xf>
    <xf numFmtId="1" fontId="0" fillId="0" borderId="69" xfId="0" applyNumberFormat="1" applyBorder="1" applyAlignment="1">
      <alignment horizontal="center"/>
    </xf>
    <xf numFmtId="3" fontId="0" fillId="0" borderId="69" xfId="0" applyNumberFormat="1" applyBorder="1" applyAlignment="1">
      <alignment horizontal="center"/>
    </xf>
    <xf numFmtId="175" fontId="0" fillId="0" borderId="0" xfId="0" applyNumberFormat="1"/>
    <xf numFmtId="1" fontId="49" fillId="0" borderId="69" xfId="0" applyNumberFormat="1" applyFont="1" applyBorder="1" applyAlignment="1">
      <alignment horizontal="center"/>
    </xf>
    <xf numFmtId="1" fontId="34" fillId="0" borderId="12" xfId="0" applyNumberFormat="1" applyFont="1" applyBorder="1" applyAlignment="1">
      <alignment horizontal="center" vertical="center" wrapText="1"/>
    </xf>
    <xf numFmtId="3" fontId="0" fillId="0" borderId="12" xfId="0" applyNumberFormat="1" applyBorder="1" applyAlignment="1">
      <alignment horizontal="center"/>
    </xf>
    <xf numFmtId="3" fontId="0" fillId="0" borderId="0" xfId="0" applyNumberFormat="1" applyAlignment="1">
      <alignment horizontal="center"/>
    </xf>
    <xf numFmtId="172" fontId="0" fillId="0" borderId="69" xfId="0" applyNumberFormat="1" applyBorder="1" applyAlignment="1">
      <alignment horizontal="center"/>
    </xf>
    <xf numFmtId="0" fontId="0" fillId="0" borderId="0" xfId="0" pivotButton="1"/>
    <xf numFmtId="0" fontId="50" fillId="0" borderId="12" xfId="0" applyFont="1" applyBorder="1" applyAlignment="1">
      <alignment horizontal="center" vertical="center" wrapText="1"/>
    </xf>
    <xf numFmtId="0" fontId="0" fillId="7" borderId="8" xfId="0" applyFill="1" applyBorder="1"/>
    <xf numFmtId="0" fontId="0" fillId="7" borderId="70" xfId="0" applyFill="1" applyBorder="1"/>
    <xf numFmtId="0" fontId="0" fillId="7" borderId="71" xfId="0" applyFill="1" applyBorder="1"/>
    <xf numFmtId="0" fontId="0" fillId="7" borderId="72" xfId="0" applyFill="1" applyBorder="1"/>
    <xf numFmtId="0" fontId="12" fillId="7" borderId="58" xfId="0" applyFont="1" applyFill="1" applyBorder="1" applyAlignment="1">
      <alignment horizontal="center"/>
    </xf>
    <xf numFmtId="0" fontId="0" fillId="7" borderId="73" xfId="0" applyFill="1" applyBorder="1" applyAlignment="1">
      <alignment horizontal="center"/>
    </xf>
    <xf numFmtId="0" fontId="0" fillId="7" borderId="74" xfId="0" applyFill="1" applyBorder="1" applyAlignment="1">
      <alignment horizontal="center"/>
    </xf>
    <xf numFmtId="0" fontId="0" fillId="7" borderId="75" xfId="0" applyFill="1" applyBorder="1" applyAlignment="1">
      <alignment horizontal="center"/>
    </xf>
    <xf numFmtId="0" fontId="39" fillId="0" borderId="12" xfId="0" applyFont="1" applyBorder="1"/>
    <xf numFmtId="0" fontId="31" fillId="0" borderId="12" xfId="0" applyFont="1" applyBorder="1" applyAlignment="1">
      <alignment horizontal="right"/>
    </xf>
    <xf numFmtId="0" fontId="30" fillId="0" borderId="12" xfId="0" applyFont="1" applyBorder="1" applyAlignment="1">
      <alignment horizontal="left"/>
    </xf>
    <xf numFmtId="0" fontId="30" fillId="0" borderId="12" xfId="19" applyNumberFormat="1" applyFont="1" applyBorder="1"/>
    <xf numFmtId="170" fontId="0" fillId="0" borderId="12" xfId="0" applyNumberFormat="1" applyBorder="1" applyAlignment="1">
      <alignment horizontal="center"/>
    </xf>
    <xf numFmtId="171" fontId="30" fillId="0" borderId="12" xfId="19" applyNumberFormat="1" applyFont="1" applyBorder="1"/>
    <xf numFmtId="0" fontId="30" fillId="0" borderId="0" xfId="16" applyNumberFormat="1" applyFont="1" applyAlignment="1">
      <alignment horizontal="center"/>
    </xf>
    <xf numFmtId="0" fontId="0" fillId="0" borderId="54" xfId="0" applyBorder="1"/>
    <xf numFmtId="0" fontId="36" fillId="13" borderId="76" xfId="0" applyFont="1" applyFill="1" applyBorder="1"/>
    <xf numFmtId="0" fontId="36" fillId="13" borderId="77" xfId="0" applyFont="1" applyFill="1" applyBorder="1" applyAlignment="1">
      <alignment horizontal="center"/>
    </xf>
    <xf numFmtId="0" fontId="36" fillId="13" borderId="78" xfId="0" applyFont="1" applyFill="1" applyBorder="1" applyAlignment="1">
      <alignment horizontal="center"/>
    </xf>
    <xf numFmtId="0" fontId="0" fillId="14" borderId="76" xfId="0" applyFill="1" applyBorder="1"/>
    <xf numFmtId="0" fontId="0" fillId="14" borderId="77" xfId="0" applyFill="1" applyBorder="1" applyAlignment="1">
      <alignment horizontal="right" indent="1"/>
    </xf>
    <xf numFmtId="0" fontId="0" fillId="14" borderId="78" xfId="0" applyFill="1" applyBorder="1" applyAlignment="1">
      <alignment horizontal="right" indent="1"/>
    </xf>
    <xf numFmtId="0" fontId="0" fillId="0" borderId="76" xfId="0" applyBorder="1"/>
    <xf numFmtId="0" fontId="0" fillId="0" borderId="77" xfId="0" applyBorder="1" applyAlignment="1">
      <alignment horizontal="right" indent="1"/>
    </xf>
    <xf numFmtId="0" fontId="0" fillId="0" borderId="78" xfId="0" applyBorder="1" applyAlignment="1">
      <alignment horizontal="right" indent="1"/>
    </xf>
    <xf numFmtId="0" fontId="0" fillId="0" borderId="55" xfId="0" applyBorder="1" applyAlignment="1">
      <alignment horizontal="right" indent="1"/>
    </xf>
    <xf numFmtId="0" fontId="0" fillId="0" borderId="56" xfId="0" applyBorder="1" applyAlignment="1">
      <alignment horizontal="right" indent="1"/>
    </xf>
    <xf numFmtId="171" fontId="12" fillId="12" borderId="12" xfId="0" applyNumberFormat="1" applyFont="1" applyFill="1" applyBorder="1" applyProtection="1">
      <protection locked="0"/>
    </xf>
    <xf numFmtId="0" fontId="0" fillId="12" borderId="0" xfId="0" applyFill="1" applyAlignment="1">
      <alignment horizontal="center"/>
    </xf>
    <xf numFmtId="0" fontId="0" fillId="0" borderId="80" xfId="0" applyBorder="1" applyAlignment="1">
      <alignment horizontal="center"/>
    </xf>
    <xf numFmtId="172" fontId="0" fillId="11" borderId="79" xfId="0" applyNumberFormat="1" applyFill="1" applyBorder="1"/>
    <xf numFmtId="0" fontId="0" fillId="12" borderId="12" xfId="0" applyFill="1" applyBorder="1" applyAlignment="1" applyProtection="1">
      <alignment horizontal="center"/>
      <protection locked="0"/>
    </xf>
    <xf numFmtId="0" fontId="0" fillId="21" borderId="79" xfId="0" applyFill="1" applyBorder="1" applyProtection="1">
      <protection locked="0"/>
    </xf>
    <xf numFmtId="176" fontId="6" fillId="12" borderId="12" xfId="4" applyNumberFormat="1" applyFont="1" applyFill="1" applyBorder="1" applyAlignment="1">
      <alignment horizontal="center"/>
    </xf>
    <xf numFmtId="177" fontId="7" fillId="5" borderId="13" xfId="1" applyNumberFormat="1" applyFont="1" applyFill="1" applyBorder="1"/>
    <xf numFmtId="177" fontId="7" fillId="5" borderId="14" xfId="1" applyNumberFormat="1" applyFont="1" applyFill="1" applyBorder="1"/>
    <xf numFmtId="177" fontId="7" fillId="5" borderId="17" xfId="1" applyNumberFormat="1" applyFont="1" applyFill="1" applyBorder="1"/>
    <xf numFmtId="177" fontId="7" fillId="5" borderId="15" xfId="1" applyNumberFormat="1" applyFont="1" applyFill="1" applyBorder="1"/>
    <xf numFmtId="177" fontId="7" fillId="5" borderId="16" xfId="1" applyNumberFormat="1" applyFont="1" applyFill="1" applyBorder="1"/>
    <xf numFmtId="0" fontId="1" fillId="11" borderId="79" xfId="1" applyFill="1" applyBorder="1" applyAlignment="1">
      <alignment wrapText="1"/>
    </xf>
    <xf numFmtId="0" fontId="51" fillId="0" borderId="0" xfId="1" applyFont="1"/>
    <xf numFmtId="0" fontId="52" fillId="0" borderId="0" xfId="1" applyFont="1"/>
    <xf numFmtId="0" fontId="53" fillId="0" borderId="0" xfId="1" applyFont="1"/>
    <xf numFmtId="0" fontId="52" fillId="0" borderId="0" xfId="1" applyFont="1" applyAlignment="1">
      <alignment wrapText="1"/>
    </xf>
    <xf numFmtId="0" fontId="52" fillId="0" borderId="0" xfId="1" applyFont="1" applyAlignment="1">
      <alignment horizontal="center" wrapText="1"/>
    </xf>
    <xf numFmtId="0" fontId="52" fillId="0" borderId="81" xfId="1" applyFont="1" applyBorder="1"/>
    <xf numFmtId="0" fontId="52" fillId="0" borderId="82" xfId="1" applyFont="1" applyBorder="1"/>
    <xf numFmtId="0" fontId="52" fillId="0" borderId="83" xfId="1" applyFont="1" applyBorder="1"/>
    <xf numFmtId="0" fontId="54" fillId="0" borderId="0" xfId="1" applyFont="1"/>
    <xf numFmtId="178" fontId="16" fillId="0" borderId="81" xfId="1" applyNumberFormat="1" applyFont="1" applyBorder="1" applyAlignment="1">
      <alignment horizontal="center"/>
    </xf>
    <xf numFmtId="10" fontId="16" fillId="0" borderId="81" xfId="2" applyNumberFormat="1" applyFont="1" applyFill="1" applyBorder="1" applyAlignment="1">
      <alignment horizontal="center"/>
    </xf>
    <xf numFmtId="3" fontId="16" fillId="0" borderId="81" xfId="1" applyNumberFormat="1" applyFont="1" applyBorder="1" applyAlignment="1">
      <alignment horizontal="center"/>
    </xf>
    <xf numFmtId="178" fontId="16" fillId="0" borderId="82" xfId="1" applyNumberFormat="1" applyFont="1" applyBorder="1" applyAlignment="1">
      <alignment horizontal="center"/>
    </xf>
    <xf numFmtId="10" fontId="16" fillId="0" borderId="82" xfId="2" applyNumberFormat="1" applyFont="1" applyFill="1" applyBorder="1" applyAlignment="1">
      <alignment horizontal="center"/>
    </xf>
    <xf numFmtId="3" fontId="16" fillId="0" borderId="82" xfId="1" applyNumberFormat="1" applyFont="1" applyBorder="1" applyAlignment="1">
      <alignment horizontal="center"/>
    </xf>
    <xf numFmtId="178" fontId="16" fillId="0" borderId="83" xfId="1" applyNumberFormat="1" applyFont="1" applyBorder="1" applyAlignment="1">
      <alignment horizontal="center"/>
    </xf>
    <xf numFmtId="10" fontId="16" fillId="0" borderId="83" xfId="2" applyNumberFormat="1" applyFont="1" applyFill="1" applyBorder="1" applyAlignment="1">
      <alignment horizontal="center"/>
    </xf>
    <xf numFmtId="3" fontId="16" fillId="0" borderId="83" xfId="1" applyNumberFormat="1" applyFont="1" applyBorder="1" applyAlignment="1">
      <alignment horizontal="center"/>
    </xf>
    <xf numFmtId="178" fontId="55" fillId="0" borderId="0" xfId="1" applyNumberFormat="1" applyFont="1" applyAlignment="1">
      <alignment horizontal="center"/>
    </xf>
    <xf numFmtId="164" fontId="55" fillId="0" borderId="0" xfId="1" applyNumberFormat="1" applyFont="1"/>
    <xf numFmtId="164" fontId="55" fillId="0" borderId="0" xfId="2" applyNumberFormat="1" applyFont="1" applyFill="1" applyBorder="1"/>
    <xf numFmtId="3" fontId="55" fillId="0" borderId="0" xfId="1" applyNumberFormat="1" applyFont="1" applyAlignment="1">
      <alignment horizontal="center"/>
    </xf>
    <xf numFmtId="0" fontId="55" fillId="0" borderId="0" xfId="1" applyFont="1"/>
    <xf numFmtId="9" fontId="56" fillId="0" borderId="81" xfId="2" applyFont="1" applyFill="1" applyBorder="1" applyAlignment="1">
      <alignment horizontal="center"/>
    </xf>
    <xf numFmtId="9" fontId="56" fillId="0" borderId="82" xfId="2" applyFont="1" applyFill="1" applyBorder="1" applyAlignment="1">
      <alignment horizontal="center"/>
    </xf>
    <xf numFmtId="9" fontId="56" fillId="0" borderId="83" xfId="2" applyFont="1" applyFill="1" applyBorder="1" applyAlignment="1">
      <alignment horizontal="center"/>
    </xf>
    <xf numFmtId="3" fontId="56" fillId="0" borderId="81" xfId="1" applyNumberFormat="1" applyFont="1" applyBorder="1" applyAlignment="1">
      <alignment horizontal="center"/>
    </xf>
    <xf numFmtId="3" fontId="56" fillId="0" borderId="82" xfId="1" applyNumberFormat="1" applyFont="1" applyBorder="1" applyAlignment="1">
      <alignment horizontal="center"/>
    </xf>
    <xf numFmtId="3" fontId="56" fillId="0" borderId="83" xfId="1" applyNumberFormat="1" applyFont="1" applyBorder="1" applyAlignment="1">
      <alignment horizontal="center"/>
    </xf>
    <xf numFmtId="9" fontId="57" fillId="0" borderId="82" xfId="2" applyFont="1" applyFill="1" applyBorder="1" applyAlignment="1">
      <alignment horizontal="center"/>
    </xf>
    <xf numFmtId="3" fontId="57" fillId="0" borderId="82" xfId="1" applyNumberFormat="1" applyFont="1" applyBorder="1" applyAlignment="1">
      <alignment horizontal="center"/>
    </xf>
    <xf numFmtId="172" fontId="0" fillId="0" borderId="0" xfId="0" applyNumberFormat="1"/>
    <xf numFmtId="0" fontId="0" fillId="0" borderId="0" xfId="0" applyAlignment="1">
      <alignment horizontal="left"/>
    </xf>
    <xf numFmtId="9" fontId="0" fillId="0" borderId="0" xfId="0" applyNumberFormat="1"/>
    <xf numFmtId="10" fontId="0" fillId="0" borderId="0" xfId="0" applyNumberFormat="1"/>
    <xf numFmtId="14" fontId="0" fillId="0" borderId="0" xfId="0" applyNumberFormat="1"/>
    <xf numFmtId="0" fontId="1" fillId="12" borderId="20" xfId="8" applyFont="1" applyFill="1" applyBorder="1" applyAlignment="1">
      <alignment horizontal="center"/>
    </xf>
    <xf numFmtId="0" fontId="1" fillId="12" borderId="22" xfId="8" applyFont="1" applyFill="1" applyBorder="1" applyAlignment="1">
      <alignment horizontal="center"/>
    </xf>
    <xf numFmtId="0" fontId="1" fillId="12" borderId="23" xfId="8" applyFont="1" applyFill="1" applyBorder="1" applyAlignment="1">
      <alignment horizontal="center"/>
    </xf>
    <xf numFmtId="172" fontId="0" fillId="0" borderId="79" xfId="0" applyNumberFormat="1" applyBorder="1" applyAlignment="1">
      <alignment horizontal="center"/>
    </xf>
    <xf numFmtId="169" fontId="58" fillId="0" borderId="0" xfId="13" applyNumberFormat="1" applyFont="1" applyAlignment="1" applyProtection="1">
      <alignment horizontal="center" vertical="center"/>
    </xf>
    <xf numFmtId="0" fontId="10" fillId="0" borderId="85" xfId="18" applyBorder="1" applyAlignment="1">
      <alignment horizontal="center"/>
    </xf>
    <xf numFmtId="0" fontId="10" fillId="0" borderId="86" xfId="18" applyBorder="1" applyAlignment="1">
      <alignment horizontal="center"/>
    </xf>
    <xf numFmtId="1" fontId="34" fillId="0" borderId="23" xfId="18" applyNumberFormat="1" applyFont="1" applyBorder="1" applyAlignment="1">
      <alignment horizontal="center" vertical="center" wrapText="1"/>
    </xf>
    <xf numFmtId="1" fontId="34" fillId="0" borderId="87" xfId="18" applyNumberFormat="1" applyFont="1" applyBorder="1" applyAlignment="1">
      <alignment horizontal="center" vertical="center" wrapText="1"/>
    </xf>
    <xf numFmtId="0" fontId="34" fillId="0" borderId="87" xfId="18" applyFont="1" applyBorder="1" applyAlignment="1">
      <alignment horizontal="center" vertical="center" wrapText="1"/>
    </xf>
    <xf numFmtId="2" fontId="34" fillId="0" borderId="87" xfId="18" applyNumberFormat="1" applyFont="1" applyBorder="1" applyAlignment="1">
      <alignment horizontal="center" vertical="center" wrapText="1"/>
    </xf>
    <xf numFmtId="2" fontId="34" fillId="0" borderId="7" xfId="18" applyNumberFormat="1" applyFont="1" applyBorder="1" applyAlignment="1">
      <alignment horizontal="center" vertical="center" wrapText="1"/>
    </xf>
    <xf numFmtId="0" fontId="10" fillId="0" borderId="84" xfId="18" applyBorder="1" applyAlignment="1">
      <alignment horizontal="center"/>
    </xf>
    <xf numFmtId="1" fontId="10" fillId="0" borderId="80" xfId="18" applyNumberFormat="1" applyBorder="1" applyAlignment="1">
      <alignment horizontal="center"/>
    </xf>
    <xf numFmtId="14" fontId="10" fillId="0" borderId="80" xfId="18" applyNumberFormat="1" applyBorder="1" applyAlignment="1">
      <alignment horizontal="center"/>
    </xf>
    <xf numFmtId="0" fontId="10" fillId="0" borderId="80" xfId="18" applyBorder="1" applyAlignment="1">
      <alignment horizontal="center"/>
    </xf>
    <xf numFmtId="3" fontId="10" fillId="0" borderId="80" xfId="18" applyNumberFormat="1" applyBorder="1" applyAlignment="1">
      <alignment horizontal="center"/>
    </xf>
    <xf numFmtId="0" fontId="10" fillId="0" borderId="88" xfId="18" applyBorder="1" applyAlignment="1">
      <alignment horizontal="center"/>
    </xf>
    <xf numFmtId="3" fontId="0" fillId="12" borderId="80" xfId="0" applyNumberFormat="1" applyFill="1" applyBorder="1" applyAlignment="1">
      <alignment horizontal="center"/>
    </xf>
    <xf numFmtId="0" fontId="0" fillId="0" borderId="84" xfId="0" applyBorder="1" applyAlignment="1">
      <alignment horizontal="center"/>
    </xf>
    <xf numFmtId="0" fontId="0" fillId="0" borderId="88" xfId="0" applyBorder="1" applyAlignment="1">
      <alignment horizontal="center"/>
    </xf>
    <xf numFmtId="0" fontId="54" fillId="0" borderId="0" xfId="1" applyFont="1" applyAlignment="1">
      <alignment horizontal="center"/>
    </xf>
    <xf numFmtId="0" fontId="1" fillId="0" borderId="0" xfId="8" applyFont="1" applyAlignment="1">
      <alignment horizontal="center"/>
    </xf>
    <xf numFmtId="0" fontId="26" fillId="0" borderId="46" xfId="10" applyFill="1" applyBorder="1" applyAlignment="1">
      <alignment horizontal="right" vertical="center"/>
    </xf>
    <xf numFmtId="0" fontId="27" fillId="0" borderId="46" xfId="9" applyFont="1" applyBorder="1" applyAlignment="1">
      <alignment horizontal="right" vertical="center"/>
    </xf>
    <xf numFmtId="0" fontId="11" fillId="8" borderId="6" xfId="6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0" xfId="0" applyAlignment="1">
      <alignment horizontal="center"/>
    </xf>
    <xf numFmtId="0" fontId="0" fillId="15" borderId="51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44" fillId="17" borderId="3" xfId="7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174" fontId="0" fillId="0" borderId="12" xfId="5" applyNumberFormat="1" applyFont="1" applyBorder="1" applyAlignment="1" applyProtection="1">
      <alignment horizontal="center"/>
      <protection locked="0"/>
    </xf>
    <xf numFmtId="0" fontId="44" fillId="17" borderId="0" xfId="0" applyFont="1" applyFill="1" applyAlignment="1">
      <alignment horizontal="center"/>
    </xf>
    <xf numFmtId="170" fontId="44" fillId="17" borderId="0" xfId="0" applyNumberFormat="1" applyFont="1" applyFill="1" applyAlignment="1">
      <alignment horizontal="center"/>
    </xf>
    <xf numFmtId="0" fontId="39" fillId="12" borderId="47" xfId="15" applyFont="1" applyFill="1" applyBorder="1"/>
    <xf numFmtId="0" fontId="30" fillId="21" borderId="0" xfId="15" applyFont="1" applyFill="1"/>
    <xf numFmtId="0" fontId="30" fillId="21" borderId="0" xfId="16" applyNumberFormat="1" applyFont="1" applyFill="1"/>
    <xf numFmtId="0" fontId="10" fillId="21" borderId="0" xfId="18" applyFill="1"/>
    <xf numFmtId="0" fontId="32" fillId="21" borderId="0" xfId="15" applyFill="1"/>
    <xf numFmtId="0" fontId="45" fillId="21" borderId="12" xfId="0" applyFont="1" applyFill="1" applyBorder="1" applyAlignment="1">
      <alignment horizontal="center"/>
    </xf>
    <xf numFmtId="0" fontId="0" fillId="21" borderId="12" xfId="0" applyFill="1" applyBorder="1" applyAlignment="1">
      <alignment horizontal="center"/>
    </xf>
    <xf numFmtId="0" fontId="0" fillId="22" borderId="12" xfId="0" applyFill="1" applyBorder="1" applyAlignment="1">
      <alignment horizontal="center"/>
    </xf>
    <xf numFmtId="175" fontId="0" fillId="22" borderId="12" xfId="19" applyNumberFormat="1" applyFont="1" applyFill="1" applyBorder="1" applyAlignment="1">
      <alignment horizontal="center"/>
    </xf>
    <xf numFmtId="0" fontId="60" fillId="0" borderId="0" xfId="20" applyFont="1"/>
  </cellXfs>
  <cellStyles count="21">
    <cellStyle name="Comma 2" xfId="12" xr:uid="{9E1000CF-E9DA-4977-8656-B521A4A12FED}"/>
    <cellStyle name="Currency 2" xfId="13" xr:uid="{0B7A1564-E419-4617-902E-7D0FD0DB8351}"/>
    <cellStyle name="Ezres" xfId="19" builtinId="3"/>
    <cellStyle name="Ezres 2" xfId="16" xr:uid="{08686B5B-CFFA-41D7-A61A-E54FAFD7D185}"/>
    <cellStyle name="Hivatkozás" xfId="20" builtinId="8"/>
    <cellStyle name="Hyperlink 2" xfId="10" xr:uid="{93277E15-700F-4705-BED5-9AED26E0D790}"/>
    <cellStyle name="Jelölőszín 2" xfId="7" builtinId="33"/>
    <cellStyle name="Jó" xfId="6" builtinId="26"/>
    <cellStyle name="Kimenet 2" xfId="4" xr:uid="{00000000-0005-0000-0000-000000000000}"/>
    <cellStyle name="Normál" xfId="0" builtinId="0"/>
    <cellStyle name="Normal 2" xfId="18" xr:uid="{D241661D-40C8-4825-A102-94139CD548DF}"/>
    <cellStyle name="Normál 2" xfId="1" xr:uid="{00000000-0005-0000-0000-000002000000}"/>
    <cellStyle name="Normal 2 2" xfId="9" xr:uid="{EC2A9EFB-B74D-478F-99DE-E50A55A25946}"/>
    <cellStyle name="Normál 2 2" xfId="8" xr:uid="{8669D32D-ACF2-46A6-89DB-90C2B921EDFF}"/>
    <cellStyle name="Normal 3" xfId="11" xr:uid="{CECFD1E4-7F5A-4ED3-BADD-292C8648E7B6}"/>
    <cellStyle name="Normál 3" xfId="15" xr:uid="{D06CCD15-D288-40D1-9FF3-011CBEE8768E}"/>
    <cellStyle name="Normal_Sheet3_1" xfId="3" xr:uid="{00000000-0005-0000-0000-000003000000}"/>
    <cellStyle name="Pénznem 2" xfId="17" xr:uid="{F78E86F0-EA85-4C49-A342-A03EC11B4C86}"/>
    <cellStyle name="Percent 2" xfId="14" xr:uid="{319F3AE0-4C40-4B3A-A19F-EA501833C186}"/>
    <cellStyle name="Százalék" xfId="5" builtinId="5"/>
    <cellStyle name="Százalék 2" xfId="2" xr:uid="{00000000-0005-0000-0000-000004000000}"/>
  </cellStyles>
  <dxfs count="47"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/>
        <color theme="0"/>
      </font>
      <numFmt numFmtId="0" formatCode="General"/>
      <fill>
        <patternFill>
          <bgColor rgb="FF0070C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  <protection locked="1" hidden="0"/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rgb="FFFFFF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numFmt numFmtId="19" formatCode="yyyy/mm/dd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  <protection locked="1" hidden="0"/>
    </dxf>
    <dxf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2" formatCode="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75" formatCode="_-* #,##0_-;\-* #,##0_-;_-* &quot;-&quot;??_-;_-@_-"/>
    </dxf>
    <dxf>
      <numFmt numFmtId="175" formatCode="_-* #,##0_-;\-* #,##0_-;_-* &quot;-&quot;??_-;_-@_-"/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</dxfs>
  <tableStyles count="1" defaultTableStyle="TableStyleMedium2" defaultPivotStyle="PivotStyleLight16">
    <tableStyle name="mentorklub" table="0" count="4" xr9:uid="{3199DAEC-E67B-40C4-863B-F320B8B88023}">
      <tableStyleElement type="wholeTable" dxfId="46"/>
      <tableStyleElement type="headerRow" dxfId="45"/>
      <tableStyleElement type="firstRowStripe" dxfId="44"/>
      <tableStyleElement type="secondRowStripe" dxfId="43"/>
    </tableStyle>
  </tableStyles>
  <colors>
    <mruColors>
      <color rgb="FFFF5050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microsoft.com/office/2007/relationships/slicerCache" Target="slicerCaches/slicerCache1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pivotCacheDefinition" Target="pivotCache/pivotCacheDefinition1.xml"/><Relationship Id="rId45" Type="http://schemas.microsoft.com/office/2007/relationships/slicerCache" Target="slicerCaches/slicerCache4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microsoft.com/office/2007/relationships/slicerCache" Target="slicerCaches/slicerCache3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microsoft.com/office/2007/relationships/slicerCache" Target="slicerCaches/slicerCache2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46" Type="http://schemas.microsoft.com/office/2007/relationships/slicerCache" Target="slicerCaches/slicerCache5.xml"/><Relationship Id="rId20" Type="http://schemas.openxmlformats.org/officeDocument/2006/relationships/worksheet" Target="worksheets/sheet20.xml"/><Relationship Id="rId41" Type="http://schemas.openxmlformats.org/officeDocument/2006/relationships/pivotCacheDefinition" Target="pivotCache/pivotCacheDefinition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g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hyperlink" Target="https://www.publicdomainpictures.net/en/view-image.php?image=184303&amp;picture=brazil-flag" TargetMode="Externa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image" Target="../media/image30.png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'Speciális formátumok'!$A$48:$A$51</c:f>
              <c:strCache>
                <c:ptCount val="4"/>
                <c:pt idx="0">
                  <c:v>North</c:v>
                </c:pt>
                <c:pt idx="1">
                  <c:v>South</c:v>
                </c:pt>
                <c:pt idx="2">
                  <c:v>East</c:v>
                </c:pt>
                <c:pt idx="3">
                  <c:v>West</c:v>
                </c:pt>
              </c:strCache>
            </c:strRef>
          </c:cat>
          <c:val>
            <c:numRef>
              <c:f>'Speciális formátumok'!$B$48:$B$51</c:f>
              <c:numCache>
                <c:formatCode>General</c:formatCode>
                <c:ptCount val="4"/>
                <c:pt idx="0">
                  <c:v>0.47</c:v>
                </c:pt>
                <c:pt idx="1">
                  <c:v>0.5</c:v>
                </c:pt>
                <c:pt idx="2">
                  <c:v>-0.23</c:v>
                </c:pt>
                <c:pt idx="3">
                  <c:v>-0.43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CE-4E93-BD18-FDE1DA276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1782192"/>
        <c:axId val="381782584"/>
      </c:barChart>
      <c:catAx>
        <c:axId val="38178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81782584"/>
        <c:crosses val="autoZero"/>
        <c:auto val="1"/>
        <c:lblAlgn val="ctr"/>
        <c:lblOffset val="100"/>
        <c:noMultiLvlLbl val="0"/>
      </c:catAx>
      <c:valAx>
        <c:axId val="381782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81782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lineChart>
        <c:grouping val="percent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3B-495A-97B4-8B1ACE485BB0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3B-495A-97B4-8B1ACE485BB0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3B-495A-97B4-8B1ACE485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242752"/>
        <c:axId val="119244288"/>
      </c:line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64-462F-9C52-E0B4DA154A30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64-462F-9C52-E0B4DA154A30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64-462F-9C52-E0B4DA154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242752"/>
        <c:axId val="119244288"/>
      </c:line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68-48E1-8511-0F59B6770862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68-48E1-8511-0F59B6770862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68-48E1-8511-0F59B6770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42752"/>
        <c:axId val="119244288"/>
      </c:line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lineChart>
        <c:grouping val="percent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05-4227-B1F3-FC93E61CEE6B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05-4227-B1F3-FC93E61CEE6B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05-4227-B1F3-FC93E61CE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42752"/>
        <c:axId val="119244288"/>
      </c:line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FB-42A3-8740-A88F95918900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B-42A3-8740-A88F95918900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FB-42A3-8740-A88F95918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42752"/>
        <c:axId val="119244288"/>
      </c:line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line3DChart>
        <c:grouping val="standar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1B-47A7-AC9F-700AB4FFA11C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1B-47A7-AC9F-700AB4FFA11C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1B-47A7-AC9F-700AB4FFA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2752"/>
        <c:axId val="119244288"/>
        <c:axId val="2094717823"/>
      </c:line3D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  <c:serAx>
        <c:axId val="2094717823"/>
        <c:scaling>
          <c:orientation val="minMax"/>
        </c:scaling>
        <c:delete val="0"/>
        <c:axPos val="b"/>
        <c:majorTickMark val="out"/>
        <c:minorTickMark val="none"/>
        <c:tickLblPos val="nextTo"/>
        <c:crossAx val="119244288"/>
        <c:crosses val="autoZero"/>
      </c:ser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65-4C88-8CC0-FCEEB9E09E0A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65-4C88-8CC0-FCEEB9E09E0A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65-4C88-8CC0-FCEEB9E09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242752"/>
        <c:axId val="119244288"/>
      </c:barChart>
      <c:catAx>
        <c:axId val="1192427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27-458D-8C43-3B0D77B03320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27-458D-8C43-3B0D77B03320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27-458D-8C43-3B0D77B03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9242752"/>
        <c:axId val="119244288"/>
      </c:barChart>
      <c:catAx>
        <c:axId val="1192427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45-4921-8EB2-0E29E75A21FD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45-4921-8EB2-0E29E75A21FD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45-4921-8EB2-0E29E75A2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9242752"/>
        <c:axId val="119244288"/>
      </c:barChart>
      <c:catAx>
        <c:axId val="1192427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E1-45CF-B33D-F77419F13885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E1-45CF-B33D-F77419F13885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E1-45CF-B33D-F77419F13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242752"/>
        <c:axId val="119244288"/>
        <c:axId val="0"/>
      </c:bar3DChart>
      <c:catAx>
        <c:axId val="1192427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0C-4408-B713-AB41A2246144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0C-4408-B713-AB41A2246144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0C-4408-B713-AB41A2246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242752"/>
        <c:axId val="119244288"/>
      </c:bar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percent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C-45D5-8419-7FB961A67DDB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0C-45D5-8419-7FB961A67DDB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0C-45D5-8419-7FB961A67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242752"/>
        <c:axId val="119244288"/>
        <c:axId val="0"/>
      </c:bar3DChart>
      <c:catAx>
        <c:axId val="1192427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B6-41AC-B8F6-7D71DCFD0A7D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B6-41AC-B8F6-7D71DCFD0A7D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B6-41AC-B8F6-7D71DCFD0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242752"/>
        <c:axId val="119244288"/>
        <c:axId val="0"/>
      </c:bar3DChart>
      <c:catAx>
        <c:axId val="1192427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9A-473B-9A9F-F37E815718D0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9A-473B-9A9F-F37E815718D0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9A-473B-9A9F-F37E81571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2752"/>
        <c:axId val="119244288"/>
      </c:area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areaChart>
        <c:grouping val="percent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5F-4185-B33B-46527FB28C8F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5F-4185-B33B-46527FB28C8F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5F-4185-B33B-46527FB28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2752"/>
        <c:axId val="119244288"/>
      </c:area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92427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DA-41C4-8A8B-8336D391CD28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DA-41C4-8A8B-8336D391CD28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DA-41C4-8A8B-8336D391C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2752"/>
        <c:axId val="119244288"/>
      </c:area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area3DChart>
        <c:grouping val="standar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91-4F20-93BA-26129E295D27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91-4F20-93BA-26129E295D27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91-4F20-93BA-26129E295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2752"/>
        <c:axId val="119244288"/>
        <c:axId val="2113804799"/>
      </c:area3D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midCat"/>
      </c:valAx>
      <c:serAx>
        <c:axId val="2113804799"/>
        <c:scaling>
          <c:orientation val="minMax"/>
        </c:scaling>
        <c:delete val="0"/>
        <c:axPos val="b"/>
        <c:majorTickMark val="out"/>
        <c:minorTickMark val="none"/>
        <c:tickLblPos val="nextTo"/>
        <c:crossAx val="119244288"/>
        <c:crosses val="autoZero"/>
      </c:ser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area3DChart>
        <c:grouping val="percent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AA-42B5-8FAD-5E9892261705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AA-42B5-8FAD-5E9892261705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AA-42B5-8FAD-5E9892261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2752"/>
        <c:axId val="119244288"/>
        <c:axId val="0"/>
      </c:area3D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92427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area3DChart>
        <c:grouping val="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5-4825-AB06-9B6A1034F895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B5-4825-AB06-9B6A1034F895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B5-4825-AB06-9B6A1034F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2752"/>
        <c:axId val="119244288"/>
        <c:axId val="0"/>
      </c:area3D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>
        <c:manualLayout>
          <c:layoutTarget val="inner"/>
          <c:xMode val="edge"/>
          <c:yMode val="edge"/>
          <c:x val="4.4355359268809937E-2"/>
          <c:y val="6.6946042433060973E-2"/>
          <c:w val="0.94581223866955988"/>
          <c:h val="0.761826781980695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C6-4FA5-8ED2-FB5D0250A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25206975"/>
        <c:axId val="1828703679"/>
      </c:barChart>
      <c:catAx>
        <c:axId val="1525206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828703679"/>
        <c:crosses val="autoZero"/>
        <c:auto val="1"/>
        <c:lblAlgn val="ctr"/>
        <c:lblOffset val="100"/>
        <c:noMultiLvlLbl val="0"/>
      </c:catAx>
      <c:valAx>
        <c:axId val="1828703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252069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Kördiagram!$B$1</c:f>
          <c:strCache>
            <c:ptCount val="1"/>
            <c:pt idx="0">
              <c:v>Január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Kördiagram!$B$1</c:f>
              <c:strCache>
                <c:ptCount val="1"/>
                <c:pt idx="0">
                  <c:v>Január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789-4BF5-98F2-6B1AE960B9E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789-4BF5-98F2-6B1AE960B9E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789-4BF5-98F2-6B1AE960B9E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789-4BF5-98F2-6B1AE960B9E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789-4BF5-98F2-6B1AE960B9E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9789-4BF5-98F2-6B1AE960B9E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9789-4BF5-98F2-6B1AE960B9E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9789-4BF5-98F2-6B1AE960B9E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9789-4BF5-98F2-6B1AE960B9E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9789-4BF5-98F2-6B1AE960B9ED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9789-4BF5-98F2-6B1AE960B9ED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9789-4BF5-98F2-6B1AE960B9ED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9789-4BF5-98F2-6B1AE960B9ED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9789-4BF5-98F2-6B1AE960B9ED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9789-4BF5-98F2-6B1AE960B9ED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9789-4BF5-98F2-6B1AE960B9ED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9789-4BF5-98F2-6B1AE960B9ED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9789-4BF5-98F2-6B1AE960B9ED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Kördiagram!$A$2:$A$10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Kördiagram!$B$2:$B$10</c:f>
              <c:numCache>
                <c:formatCode>General</c:formatCode>
                <c:ptCount val="9"/>
                <c:pt idx="0">
                  <c:v>981</c:v>
                </c:pt>
                <c:pt idx="1">
                  <c:v>20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30</c:v>
                </c:pt>
                <c:pt idx="7">
                  <c:v>754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789-4BF5-98F2-6B1AE960B9ED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B-447B-BF22-96126E094FCF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2B-447B-BF22-96126E094FCF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2B-447B-BF22-96126E094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9242752"/>
        <c:axId val="119244288"/>
      </c:bar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Kördiagram!$A$1</c:f>
          <c:strCache>
            <c:ptCount val="1"/>
            <c:pt idx="0">
              <c:v>Megnevezés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hu-HU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Kördiagram!$B$1</c:f>
              <c:strCache>
                <c:ptCount val="1"/>
                <c:pt idx="0">
                  <c:v>Január</c:v>
                </c:pt>
              </c:strCache>
            </c:strRef>
          </c:tx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55C-4F3F-A3B2-2C91C59C3684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55C-4F3F-A3B2-2C91C59C3684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55C-4F3F-A3B2-2C91C59C3684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55C-4F3F-A3B2-2C91C59C3684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55C-4F3F-A3B2-2C91C59C3684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55C-4F3F-A3B2-2C91C59C3684}"/>
              </c:ext>
            </c:extLst>
          </c:dPt>
          <c:dPt>
            <c:idx val="6"/>
            <c:bubble3D val="0"/>
            <c:spPr>
              <a:gradFill>
                <a:gsLst>
                  <a:gs pos="100000">
                    <a:schemeClr val="accent1">
                      <a:lumMod val="60000"/>
                      <a:lumMod val="60000"/>
                      <a:lumOff val="40000"/>
                    </a:schemeClr>
                  </a:gs>
                  <a:gs pos="0">
                    <a:schemeClr val="accent1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55C-4F3F-A3B2-2C91C59C3684}"/>
              </c:ext>
            </c:extLst>
          </c:dPt>
          <c:dPt>
            <c:idx val="7"/>
            <c:bubble3D val="0"/>
            <c:spPr>
              <a:gradFill>
                <a:gsLst>
                  <a:gs pos="100000">
                    <a:schemeClr val="accent2">
                      <a:lumMod val="60000"/>
                      <a:lumMod val="60000"/>
                      <a:lumOff val="40000"/>
                    </a:schemeClr>
                  </a:gs>
                  <a:gs pos="0">
                    <a:schemeClr val="accent2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955C-4F3F-A3B2-2C91C59C3684}"/>
              </c:ext>
            </c:extLst>
          </c:dPt>
          <c:dPt>
            <c:idx val="8"/>
            <c:bubble3D val="0"/>
            <c:spPr>
              <a:gradFill>
                <a:gsLst>
                  <a:gs pos="100000">
                    <a:schemeClr val="accent3">
                      <a:lumMod val="60000"/>
                      <a:lumMod val="60000"/>
                      <a:lumOff val="40000"/>
                    </a:schemeClr>
                  </a:gs>
                  <a:gs pos="0">
                    <a:schemeClr val="accent3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955C-4F3F-A3B2-2C91C59C3684}"/>
              </c:ext>
            </c:extLst>
          </c:dPt>
          <c:cat>
            <c:strRef>
              <c:f>Kördiagram!$A$2:$A$10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Kördiagram!$B$2:$B$10</c:f>
              <c:numCache>
                <c:formatCode>General</c:formatCode>
                <c:ptCount val="9"/>
                <c:pt idx="0">
                  <c:v>981</c:v>
                </c:pt>
                <c:pt idx="1">
                  <c:v>20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30</c:v>
                </c:pt>
                <c:pt idx="7">
                  <c:v>754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55C-4F3F-A3B2-2C91C59C3684}"/>
            </c:ext>
          </c:extLst>
        </c:ser>
        <c:ser>
          <c:idx val="1"/>
          <c:order val="1"/>
          <c:tx>
            <c:strRef>
              <c:f>Kördiagram!$C$1</c:f>
              <c:strCache>
                <c:ptCount val="1"/>
                <c:pt idx="0">
                  <c:v>Február</c:v>
                </c:pt>
              </c:strCache>
            </c:strRef>
          </c:tx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955C-4F3F-A3B2-2C91C59C3684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955C-4F3F-A3B2-2C91C59C3684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955C-4F3F-A3B2-2C91C59C3684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955C-4F3F-A3B2-2C91C59C3684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955C-4F3F-A3B2-2C91C59C3684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955C-4F3F-A3B2-2C91C59C3684}"/>
              </c:ext>
            </c:extLst>
          </c:dPt>
          <c:dPt>
            <c:idx val="6"/>
            <c:bubble3D val="0"/>
            <c:spPr>
              <a:gradFill>
                <a:gsLst>
                  <a:gs pos="100000">
                    <a:schemeClr val="accent1">
                      <a:lumMod val="60000"/>
                      <a:lumMod val="60000"/>
                      <a:lumOff val="40000"/>
                    </a:schemeClr>
                  </a:gs>
                  <a:gs pos="0">
                    <a:schemeClr val="accent1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955C-4F3F-A3B2-2C91C59C3684}"/>
              </c:ext>
            </c:extLst>
          </c:dPt>
          <c:dPt>
            <c:idx val="7"/>
            <c:bubble3D val="0"/>
            <c:spPr>
              <a:gradFill>
                <a:gsLst>
                  <a:gs pos="100000">
                    <a:schemeClr val="accent2">
                      <a:lumMod val="60000"/>
                      <a:lumMod val="60000"/>
                      <a:lumOff val="40000"/>
                    </a:schemeClr>
                  </a:gs>
                  <a:gs pos="0">
                    <a:schemeClr val="accent2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955C-4F3F-A3B2-2C91C59C3684}"/>
              </c:ext>
            </c:extLst>
          </c:dPt>
          <c:dPt>
            <c:idx val="8"/>
            <c:bubble3D val="0"/>
            <c:spPr>
              <a:gradFill>
                <a:gsLst>
                  <a:gs pos="100000">
                    <a:schemeClr val="accent3">
                      <a:lumMod val="60000"/>
                      <a:lumMod val="60000"/>
                      <a:lumOff val="40000"/>
                    </a:schemeClr>
                  </a:gs>
                  <a:gs pos="0">
                    <a:schemeClr val="accent3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955C-4F3F-A3B2-2C91C59C3684}"/>
              </c:ext>
            </c:extLst>
          </c:dPt>
          <c:cat>
            <c:strRef>
              <c:f>Kördiagram!$A$2:$A$10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Kördiagram!$C$2:$C$10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955C-4F3F-A3B2-2C91C59C3684}"/>
            </c:ext>
          </c:extLst>
        </c:ser>
        <c:ser>
          <c:idx val="2"/>
          <c:order val="2"/>
          <c:tx>
            <c:strRef>
              <c:f>Kördiagram!$D$1</c:f>
              <c:strCache>
                <c:ptCount val="1"/>
                <c:pt idx="0">
                  <c:v>Március</c:v>
                </c:pt>
              </c:strCache>
            </c:strRef>
          </c:tx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955C-4F3F-A3B2-2C91C59C3684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955C-4F3F-A3B2-2C91C59C3684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955C-4F3F-A3B2-2C91C59C3684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D-955C-4F3F-A3B2-2C91C59C3684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F-955C-4F3F-A3B2-2C91C59C3684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1-955C-4F3F-A3B2-2C91C59C3684}"/>
              </c:ext>
            </c:extLst>
          </c:dPt>
          <c:dPt>
            <c:idx val="6"/>
            <c:bubble3D val="0"/>
            <c:spPr>
              <a:gradFill>
                <a:gsLst>
                  <a:gs pos="100000">
                    <a:schemeClr val="accent1">
                      <a:lumMod val="60000"/>
                      <a:lumMod val="60000"/>
                      <a:lumOff val="40000"/>
                    </a:schemeClr>
                  </a:gs>
                  <a:gs pos="0">
                    <a:schemeClr val="accent1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3-955C-4F3F-A3B2-2C91C59C3684}"/>
              </c:ext>
            </c:extLst>
          </c:dPt>
          <c:dPt>
            <c:idx val="7"/>
            <c:bubble3D val="0"/>
            <c:spPr>
              <a:gradFill>
                <a:gsLst>
                  <a:gs pos="100000">
                    <a:schemeClr val="accent2">
                      <a:lumMod val="60000"/>
                      <a:lumMod val="60000"/>
                      <a:lumOff val="40000"/>
                    </a:schemeClr>
                  </a:gs>
                  <a:gs pos="0">
                    <a:schemeClr val="accent2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5-955C-4F3F-A3B2-2C91C59C3684}"/>
              </c:ext>
            </c:extLst>
          </c:dPt>
          <c:dPt>
            <c:idx val="8"/>
            <c:bubble3D val="0"/>
            <c:spPr>
              <a:gradFill>
                <a:gsLst>
                  <a:gs pos="100000">
                    <a:schemeClr val="accent3">
                      <a:lumMod val="60000"/>
                      <a:lumMod val="60000"/>
                      <a:lumOff val="40000"/>
                    </a:schemeClr>
                  </a:gs>
                  <a:gs pos="0">
                    <a:schemeClr val="accent3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7-955C-4F3F-A3B2-2C91C59C3684}"/>
              </c:ext>
            </c:extLst>
          </c:dPt>
          <c:cat>
            <c:strRef>
              <c:f>Kördiagram!$A$2:$A$10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Kördiagram!$D$2:$D$10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8-955C-4F3F-A3B2-2C91C59C3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0"/>
      </c:doughnut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Kördiagram!$B$1</c:f>
          <c:strCache>
            <c:ptCount val="1"/>
            <c:pt idx="0">
              <c:v>Január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Kördiagram!$B$1</c:f>
              <c:strCache>
                <c:ptCount val="1"/>
                <c:pt idx="0">
                  <c:v>Január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56D0-4980-AD1B-4C403DA1559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56D0-4980-AD1B-4C403DA1559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56D0-4980-AD1B-4C403DA1559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56D0-4980-AD1B-4C403DA1559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56D0-4980-AD1B-4C403DA1559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56D0-4980-AD1B-4C403DA1559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56D0-4980-AD1B-4C403DA1559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56D0-4980-AD1B-4C403DA1559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56D0-4980-AD1B-4C403DA155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Kördiagram!$A$2:$A$10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Kördiagram!$B$2:$B$10</c:f>
              <c:numCache>
                <c:formatCode>General</c:formatCode>
                <c:ptCount val="9"/>
                <c:pt idx="0">
                  <c:v>981</c:v>
                </c:pt>
                <c:pt idx="1">
                  <c:v>20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30</c:v>
                </c:pt>
                <c:pt idx="7">
                  <c:v>754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6D0-4980-AD1B-4C403DA15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Kördiagram!$B$1</c:f>
          <c:strCache>
            <c:ptCount val="1"/>
            <c:pt idx="0">
              <c:v>Január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ofPieChart>
        <c:ofPieType val="pie"/>
        <c:varyColors val="1"/>
        <c:ser>
          <c:idx val="0"/>
          <c:order val="0"/>
          <c:tx>
            <c:strRef>
              <c:f>Kördiagram!$B$1</c:f>
              <c:strCache>
                <c:ptCount val="1"/>
                <c:pt idx="0">
                  <c:v>Január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74D-451E-936E-79E94E872FD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74D-451E-936E-79E94E872FD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74D-451E-936E-79E94E872FD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74D-451E-936E-79E94E872FD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74D-451E-936E-79E94E872FD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74D-451E-936E-79E94E872FD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74D-451E-936E-79E94E872FD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74D-451E-936E-79E94E872FD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A74D-451E-936E-79E94E872FD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4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4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A74D-451E-936E-79E94E872F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Kördiagram!$A$2:$A$10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Kördiagram!$B$2:$B$10</c:f>
              <c:numCache>
                <c:formatCode>General</c:formatCode>
                <c:ptCount val="9"/>
                <c:pt idx="0">
                  <c:v>981</c:v>
                </c:pt>
                <c:pt idx="1">
                  <c:v>20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30</c:v>
                </c:pt>
                <c:pt idx="7">
                  <c:v>754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74D-451E-936E-79E94E872FD6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gapWidth val="156"/>
        <c:splitType val="percent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Kördiagram!$B$1</c:f>
          <c:strCache>
            <c:ptCount val="1"/>
            <c:pt idx="0">
              <c:v>Január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ofPieChart>
        <c:ofPieType val="bar"/>
        <c:varyColors val="1"/>
        <c:ser>
          <c:idx val="0"/>
          <c:order val="0"/>
          <c:tx>
            <c:strRef>
              <c:f>Kördiagram!$B$1</c:f>
              <c:strCache>
                <c:ptCount val="1"/>
                <c:pt idx="0">
                  <c:v>Január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5FA-455E-B8DC-ACA17124F1D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5FA-455E-B8DC-ACA17124F1D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5FA-455E-B8DC-ACA17124F1D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5FA-455E-B8DC-ACA17124F1D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5FA-455E-B8DC-ACA17124F1D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5FA-455E-B8DC-ACA17124F1D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5FA-455E-B8DC-ACA17124F1D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5FA-455E-B8DC-ACA17124F1D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A5FA-455E-B8DC-ACA17124F1D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4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4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A5FA-455E-B8DC-ACA17124F1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Kördiagram!$A$2:$A$10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Kördiagram!$B$2:$B$10</c:f>
              <c:numCache>
                <c:formatCode>General</c:formatCode>
                <c:ptCount val="9"/>
                <c:pt idx="0">
                  <c:v>981</c:v>
                </c:pt>
                <c:pt idx="1">
                  <c:v>20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30</c:v>
                </c:pt>
                <c:pt idx="7">
                  <c:v>754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5FA-455E-B8DC-ACA17124F1D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gapWidth val="255"/>
        <c:splitType val="percent"/>
        <c:splitPos val="5"/>
        <c:secondPieSize val="76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ofPieChart>
        <c:ofPieType val="bar"/>
        <c:varyColors val="1"/>
        <c:ser>
          <c:idx val="0"/>
          <c:order val="0"/>
          <c:tx>
            <c:strRef>
              <c:f>Kördiagram!$B$1</c:f>
              <c:strCache>
                <c:ptCount val="1"/>
                <c:pt idx="0">
                  <c:v>Január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Kördiagram!$A$2:$A$10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Kördiagram!$B$2:$B$10</c:f>
              <c:numCache>
                <c:formatCode>General</c:formatCode>
                <c:ptCount val="9"/>
                <c:pt idx="0">
                  <c:v>981</c:v>
                </c:pt>
                <c:pt idx="1">
                  <c:v>20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30</c:v>
                </c:pt>
                <c:pt idx="7">
                  <c:v>754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B6-48DA-BAA4-46B13463A506}"/>
            </c:ext>
          </c:extLst>
        </c:ser>
        <c:ser>
          <c:idx val="1"/>
          <c:order val="1"/>
          <c:tx>
            <c:strRef>
              <c:f>Kördiagram!$C$1</c:f>
              <c:strCache>
                <c:ptCount val="1"/>
                <c:pt idx="0">
                  <c:v>Február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val>
            <c:numRef>
              <c:f>Kördiagram!$C$2:$C$10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B6-48DA-BAA4-46B13463A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50"/>
        <c:splitType val="val"/>
        <c:splitPos val="100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'Pont és buborék'!$B$32</c:f>
          <c:strCache>
            <c:ptCount val="1"/>
            <c:pt idx="0">
              <c:v>Demográfia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bubbleChart>
        <c:varyColors val="0"/>
        <c:ser>
          <c:idx val="0"/>
          <c:order val="0"/>
          <c:invertIfNegative val="0"/>
          <c:dPt>
            <c:idx val="0"/>
            <c:invertIfNegative val="0"/>
            <c:bubble3D val="1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1-2BE5-44F1-9778-ED3C108BCB1C}"/>
              </c:ext>
            </c:extLst>
          </c:dPt>
          <c:dPt>
            <c:idx val="1"/>
            <c:invertIfNegative val="0"/>
            <c:bubble3D val="1"/>
            <c:spPr>
              <a:blipFill>
                <a:blip xmlns:r="http://schemas.openxmlformats.org/officeDocument/2006/relationships" r:embed="rId2"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3-2BE5-44F1-9778-ED3C108BCB1C}"/>
              </c:ext>
            </c:extLst>
          </c:dPt>
          <c:dPt>
            <c:idx val="2"/>
            <c:invertIfNegative val="0"/>
            <c:bubble3D val="1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2BE5-44F1-9778-ED3C108BCB1C}"/>
              </c:ext>
            </c:extLst>
          </c:dPt>
          <c:dPt>
            <c:idx val="3"/>
            <c:invertIfNegative val="0"/>
            <c:bubble3D val="1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7-2BE5-44F1-9778-ED3C108BCB1C}"/>
              </c:ext>
            </c:extLst>
          </c:dPt>
          <c:dPt>
            <c:idx val="4"/>
            <c:invertIfNegative val="0"/>
            <c:bubble3D val="1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9-2BE5-44F1-9778-ED3C108BCB1C}"/>
              </c:ext>
            </c:extLst>
          </c:dPt>
          <c:dLbls>
            <c:dLbl>
              <c:idx val="0"/>
              <c:tx>
                <c:strRef>
                  <c:f>'Pont és buborék'!$E$33</c:f>
                  <c:strCache>
                    <c:ptCount val="1"/>
                    <c:pt idx="0">
                      <c:v> 36 200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{519406C0-3BF5-4C22-8621-0865D570CDAD}</c15:txfldGUID>
                      <c15:f>'Pont és buborék'!$E$33</c15:f>
                      <c15:dlblFieldTableCache>
                        <c:ptCount val="1"/>
                        <c:pt idx="0">
                          <c:v> 36 200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2BE5-44F1-9778-ED3C108BCB1C}"/>
                </c:ext>
              </c:extLst>
            </c:dLbl>
            <c:dLbl>
              <c:idx val="1"/>
              <c:layout>
                <c:manualLayout>
                  <c:x val="-3.9263803680981597E-2"/>
                  <c:y val="-0.10256410256410256"/>
                </c:manualLayout>
              </c:layout>
              <c:tx>
                <c:strRef>
                  <c:f>'Pont és buborék'!$E$34</c:f>
                  <c:strCache>
                    <c:ptCount val="1"/>
                    <c:pt idx="0">
                      <c:v> 30 400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{D85F547F-7A0C-4443-BE37-6D8EF75CD333}</c15:txfldGUID>
                      <c15:f>'Pont és buborék'!$E$34</c15:f>
                      <c15:dlblFieldTableCache>
                        <c:ptCount val="1"/>
                        <c:pt idx="0">
                          <c:v> 30 400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2BE5-44F1-9778-ED3C108BCB1C}"/>
                </c:ext>
              </c:extLst>
            </c:dLbl>
            <c:dLbl>
              <c:idx val="2"/>
              <c:tx>
                <c:strRef>
                  <c:f>'Pont és buborék'!$E$35</c:f>
                  <c:strCache>
                    <c:ptCount val="1"/>
                    <c:pt idx="0">
                      <c:v> 36 700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{1A539099-2E88-4D7B-A2D1-E51DB34D4DF1}</c15:txfldGUID>
                      <c15:f>'Pont és buborék'!$E$35</c15:f>
                      <c15:dlblFieldTableCache>
                        <c:ptCount val="1"/>
                        <c:pt idx="0">
                          <c:v> 36 700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2BE5-44F1-9778-ED3C108BCB1C}"/>
                </c:ext>
              </c:extLst>
            </c:dLbl>
            <c:dLbl>
              <c:idx val="3"/>
              <c:tx>
                <c:strRef>
                  <c:f>'Pont és buborék'!$E$36</c:f>
                  <c:strCache>
                    <c:ptCount val="1"/>
                    <c:pt idx="0">
                      <c:v> 41 700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{CB5E2C78-61D7-43FA-AEC9-61052345EB6D}</c15:txfldGUID>
                      <c15:f>'Pont és buborék'!$E$36</c15:f>
                      <c15:dlblFieldTableCache>
                        <c:ptCount val="1"/>
                        <c:pt idx="0">
                          <c:v> 41 700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2BE5-44F1-9778-ED3C108BCB1C}"/>
                </c:ext>
              </c:extLst>
            </c:dLbl>
            <c:dLbl>
              <c:idx val="4"/>
              <c:layout>
                <c:manualLayout>
                  <c:x val="-4.9079754601226997E-3"/>
                  <c:y val="-5.2747252747252747E-2"/>
                </c:manualLayout>
              </c:layout>
              <c:tx>
                <c:strRef>
                  <c:f>'Pont és buborék'!$E$37</c:f>
                  <c:strCache>
                    <c:ptCount val="1"/>
                    <c:pt idx="0">
                      <c:v> 3 900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{3BD6A67F-694C-4CAB-9214-128637654D51}</c15:txfldGUID>
                      <c15:f>'Pont és buborék'!$E$37</c15:f>
                      <c15:dlblFieldTableCache>
                        <c:ptCount val="1"/>
                        <c:pt idx="0">
                          <c:v> 3 900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2BE5-44F1-9778-ED3C108BCB1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'Pont és buborék'!$C$33:$C$37</c:f>
              <c:numCache>
                <c:formatCode>General</c:formatCode>
                <c:ptCount val="5"/>
                <c:pt idx="0">
                  <c:v>8.39</c:v>
                </c:pt>
                <c:pt idx="1">
                  <c:v>10.4</c:v>
                </c:pt>
                <c:pt idx="2">
                  <c:v>15.2</c:v>
                </c:pt>
                <c:pt idx="3">
                  <c:v>15.81</c:v>
                </c:pt>
                <c:pt idx="4">
                  <c:v>20.6</c:v>
                </c:pt>
              </c:numCache>
            </c:numRef>
          </c:xVal>
          <c:yVal>
            <c:numRef>
              <c:f>'Pont és buborék'!$D$33:$D$37</c:f>
              <c:numCache>
                <c:formatCode>General</c:formatCode>
                <c:ptCount val="5"/>
                <c:pt idx="0">
                  <c:v>83.91</c:v>
                </c:pt>
                <c:pt idx="1">
                  <c:v>81.27</c:v>
                </c:pt>
                <c:pt idx="2">
                  <c:v>72.790000000000006</c:v>
                </c:pt>
                <c:pt idx="3">
                  <c:v>80.319999999999993</c:v>
                </c:pt>
                <c:pt idx="4">
                  <c:v>67.14</c:v>
                </c:pt>
              </c:numCache>
            </c:numRef>
          </c:yVal>
          <c:bubbleSize>
            <c:numRef>
              <c:f>'Pont és buborék'!$E$33:$E$37</c:f>
              <c:numCache>
                <c:formatCode>_-* #\ ##0_-;\-* #\ ##0_-;_-* "-"??_-;_-@_-</c:formatCode>
                <c:ptCount val="5"/>
                <c:pt idx="0">
                  <c:v>36200</c:v>
                </c:pt>
                <c:pt idx="1">
                  <c:v>30400</c:v>
                </c:pt>
                <c:pt idx="2">
                  <c:v>36700</c:v>
                </c:pt>
                <c:pt idx="3">
                  <c:v>41700</c:v>
                </c:pt>
                <c:pt idx="4">
                  <c:v>3900</c:v>
                </c:pt>
              </c:numCache>
            </c:numRef>
          </c:bubbleSize>
          <c:bubble3D val="1"/>
          <c:extLst>
            <c:ext xmlns:c16="http://schemas.microsoft.com/office/drawing/2014/chart" uri="{C3380CC4-5D6E-409C-BE32-E72D297353CC}">
              <c16:uniqueId val="{0000000A-2BE5-44F1-9778-ED3C108BC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109708800"/>
        <c:axId val="109710720"/>
      </c:bubbleChart>
      <c:valAx>
        <c:axId val="109708800"/>
        <c:scaling>
          <c:orientation val="minMax"/>
          <c:min val="5"/>
        </c:scaling>
        <c:delete val="0"/>
        <c:axPos val="b"/>
        <c:title>
          <c:tx>
            <c:strRef>
              <c:f>'Pont és buborék'!$C$32</c:f>
              <c:strCache>
                <c:ptCount val="1"/>
                <c:pt idx="0">
                  <c:v>Szül. ráta</c:v>
                </c:pt>
              </c:strCache>
            </c:strRef>
          </c:tx>
          <c:overlay val="0"/>
        </c:title>
        <c:numFmt formatCode="General" sourceLinked="1"/>
        <c:majorTickMark val="out"/>
        <c:minorTickMark val="none"/>
        <c:tickLblPos val="nextTo"/>
        <c:crossAx val="109710720"/>
        <c:crosses val="autoZero"/>
        <c:crossBetween val="midCat"/>
      </c:valAx>
      <c:valAx>
        <c:axId val="109710720"/>
        <c:scaling>
          <c:orientation val="minMax"/>
          <c:min val="6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strRef>
              <c:f>'Pont és buborék'!$D$32</c:f>
              <c:strCache>
                <c:ptCount val="1"/>
                <c:pt idx="0">
                  <c:v>Élettartam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crossAx val="1097088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8.2809273840769901E-2"/>
                  <c:y val="3.19936570428696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xVal>
            <c:numRef>
              <c:f>'Pont és buborék'!$B$3:$B$14</c:f>
              <c:numCache>
                <c:formatCode>General</c:formatCode>
                <c:ptCount val="12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</c:numCache>
            </c:numRef>
          </c:xVal>
          <c:yVal>
            <c:numRef>
              <c:f>'Pont és buborék'!$C$3:$C$14</c:f>
              <c:numCache>
                <c:formatCode>General</c:formatCode>
                <c:ptCount val="12"/>
                <c:pt idx="0">
                  <c:v>18</c:v>
                </c:pt>
                <c:pt idx="1">
                  <c:v>28</c:v>
                </c:pt>
                <c:pt idx="2">
                  <c:v>26</c:v>
                </c:pt>
                <c:pt idx="3">
                  <c:v>43</c:v>
                </c:pt>
                <c:pt idx="4">
                  <c:v>55</c:v>
                </c:pt>
                <c:pt idx="5">
                  <c:v>54</c:v>
                </c:pt>
                <c:pt idx="6">
                  <c:v>82</c:v>
                </c:pt>
                <c:pt idx="7">
                  <c:v>86</c:v>
                </c:pt>
                <c:pt idx="8">
                  <c:v>108</c:v>
                </c:pt>
                <c:pt idx="9">
                  <c:v>121</c:v>
                </c:pt>
                <c:pt idx="10">
                  <c:v>155</c:v>
                </c:pt>
                <c:pt idx="11">
                  <c:v>158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AE6-4AD2-A34F-8969E7D11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1933471"/>
        <c:axId val="1916636639"/>
      </c:scatterChart>
      <c:valAx>
        <c:axId val="1911933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916636639"/>
        <c:crosses val="autoZero"/>
        <c:crossBetween val="midCat"/>
      </c:valAx>
      <c:valAx>
        <c:axId val="19166366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91193347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ubbleChart>
        <c:varyColors val="0"/>
        <c:ser>
          <c:idx val="0"/>
          <c:order val="0"/>
          <c:tx>
            <c:strRef>
              <c:f>'Pont és buborék'!$B$32</c:f>
              <c:strCache>
                <c:ptCount val="1"/>
                <c:pt idx="0">
                  <c:v>Demográfia</c:v>
                </c:pt>
              </c:strCache>
            </c:strRef>
          </c:tx>
          <c:spPr>
            <a:solidFill>
              <a:schemeClr val="accent1">
                <a:alpha val="75000"/>
              </a:schemeClr>
            </a:solidFill>
            <a:ln w="25400"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3">
                  <a:extLst>
                    <a:ext uri="{837473B0-CC2E-450A-ABE3-18F120FF3D39}">
                      <a1611:picAttrSrcUrl xmlns:a1611="http://schemas.microsoft.com/office/drawing/2016/11/main" r:id="rId4"/>
                    </a:ext>
                  </a:extLst>
                </a:blip>
                <a:stretch>
                  <a:fillRect/>
                </a:stretch>
              </a:blip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77D-4FC4-8A8D-470E1D17E0D7}"/>
              </c:ext>
            </c:extLst>
          </c:dPt>
          <c:xVal>
            <c:numRef>
              <c:f>'Pont és buborék'!$C$33:$C$37</c:f>
              <c:numCache>
                <c:formatCode>General</c:formatCode>
                <c:ptCount val="5"/>
                <c:pt idx="0">
                  <c:v>8.39</c:v>
                </c:pt>
                <c:pt idx="1">
                  <c:v>10.4</c:v>
                </c:pt>
                <c:pt idx="2">
                  <c:v>15.2</c:v>
                </c:pt>
                <c:pt idx="3">
                  <c:v>15.81</c:v>
                </c:pt>
                <c:pt idx="4">
                  <c:v>20.6</c:v>
                </c:pt>
              </c:numCache>
            </c:numRef>
          </c:xVal>
          <c:yVal>
            <c:numRef>
              <c:f>'Pont és buborék'!$D$33:$D$37</c:f>
              <c:numCache>
                <c:formatCode>General</c:formatCode>
                <c:ptCount val="5"/>
                <c:pt idx="0">
                  <c:v>83.91</c:v>
                </c:pt>
                <c:pt idx="1">
                  <c:v>81.27</c:v>
                </c:pt>
                <c:pt idx="2">
                  <c:v>72.790000000000006</c:v>
                </c:pt>
                <c:pt idx="3">
                  <c:v>80.319999999999993</c:v>
                </c:pt>
                <c:pt idx="4">
                  <c:v>67.14</c:v>
                </c:pt>
              </c:numCache>
            </c:numRef>
          </c:yVal>
          <c:bubbleSize>
            <c:numRef>
              <c:f>'Pont és buborék'!$E$33:$E$37</c:f>
              <c:numCache>
                <c:formatCode>_-* #.##0_-;\-* #.##0_-;_-* "-"??_-;_-@_-</c:formatCode>
                <c:ptCount val="5"/>
                <c:pt idx="0">
                  <c:v>36200</c:v>
                </c:pt>
                <c:pt idx="1">
                  <c:v>30400</c:v>
                </c:pt>
                <c:pt idx="2">
                  <c:v>36700</c:v>
                </c:pt>
                <c:pt idx="3">
                  <c:v>41700</c:v>
                </c:pt>
                <c:pt idx="4">
                  <c:v>3900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2-777D-4FC4-8A8D-470E1D17E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1961775999"/>
        <c:axId val="1961799519"/>
      </c:bubbleChart>
      <c:valAx>
        <c:axId val="1961775999"/>
        <c:scaling>
          <c:orientation val="minMax"/>
          <c:min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961799519"/>
        <c:crosses val="autoZero"/>
        <c:crossBetween val="midCat"/>
      </c:valAx>
      <c:valAx>
        <c:axId val="1961799519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96177599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'Kombinált diagram'!$A$1</c:f>
          <c:strCache>
            <c:ptCount val="1"/>
            <c:pt idx="0">
              <c:v>Megnevezés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'Kombinált diagram'!$C$1</c:f>
              <c:strCache>
                <c:ptCount val="1"/>
                <c:pt idx="0">
                  <c:v>Február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'Kombinált diagram'!$A$2:$A$10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'Kombinált diagram'!$C$2:$C$10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A1-4018-880E-3692785E440D}"/>
            </c:ext>
          </c:extLst>
        </c:ser>
        <c:ser>
          <c:idx val="2"/>
          <c:order val="2"/>
          <c:tx>
            <c:strRef>
              <c:f>'Kombinált diagram'!$D$1</c:f>
              <c:strCache>
                <c:ptCount val="1"/>
                <c:pt idx="0">
                  <c:v>szintvonal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'Kombinált diagram'!$A$2:$A$10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'Kombinált diagram'!$D$2:$D$10</c:f>
              <c:numCache>
                <c:formatCode>General</c:formatCode>
                <c:ptCount val="9"/>
                <c:pt idx="0">
                  <c:v>850</c:v>
                </c:pt>
                <c:pt idx="1">
                  <c:v>850</c:v>
                </c:pt>
                <c:pt idx="2">
                  <c:v>850</c:v>
                </c:pt>
                <c:pt idx="3">
                  <c:v>850</c:v>
                </c:pt>
                <c:pt idx="4">
                  <c:v>850</c:v>
                </c:pt>
                <c:pt idx="5">
                  <c:v>850</c:v>
                </c:pt>
                <c:pt idx="6">
                  <c:v>850</c:v>
                </c:pt>
                <c:pt idx="7">
                  <c:v>850</c:v>
                </c:pt>
                <c:pt idx="8">
                  <c:v>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A1-4018-880E-3692785E4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09344"/>
        <c:axId val="40415232"/>
      </c:barChart>
      <c:lineChart>
        <c:grouping val="standard"/>
        <c:varyColors val="0"/>
        <c:ser>
          <c:idx val="0"/>
          <c:order val="0"/>
          <c:tx>
            <c:strRef>
              <c:f>'Kombinált diagram'!$B$1</c:f>
              <c:strCache>
                <c:ptCount val="1"/>
                <c:pt idx="0">
                  <c:v>Január</c:v>
                </c:pt>
              </c:strCache>
            </c:strRef>
          </c:tx>
          <c:spPr>
            <a:ln w="666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'Kombinált diagram'!$A$2:$A$10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'Kombinált diagram'!$B$2:$B$10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A1-4018-880E-3692785E4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09344"/>
        <c:axId val="40415232"/>
      </c:lineChart>
      <c:catAx>
        <c:axId val="40409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0415232"/>
        <c:crosses val="autoZero"/>
        <c:auto val="1"/>
        <c:lblAlgn val="ctr"/>
        <c:lblOffset val="100"/>
        <c:noMultiLvlLbl val="0"/>
      </c:catAx>
      <c:valAx>
        <c:axId val="40415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Sales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04093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solidFill>
        <a:schemeClr val="tx1">
          <a:tint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'Kombinált diagram'!$B$1</c:f>
              <c:strCache>
                <c:ptCount val="1"/>
                <c:pt idx="0">
                  <c:v>Január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'Kombinált diagram'!$A$2:$A$10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'Kombinált diagram'!$B$2:$B$10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02-4C74-B9F7-FBB37F7CDF10}"/>
            </c:ext>
          </c:extLst>
        </c:ser>
        <c:ser>
          <c:idx val="1"/>
          <c:order val="1"/>
          <c:tx>
            <c:strRef>
              <c:f>'Kombinált diagram'!$C$1</c:f>
              <c:strCache>
                <c:ptCount val="1"/>
                <c:pt idx="0">
                  <c:v>Február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'Kombinált diagram'!$A$2:$A$10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'Kombinált diagram'!$C$2:$C$10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02-4C74-B9F7-FBB37F7CD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54974031"/>
        <c:axId val="1954973071"/>
      </c:barChart>
      <c:lineChart>
        <c:grouping val="standard"/>
        <c:varyColors val="0"/>
        <c:ser>
          <c:idx val="2"/>
          <c:order val="2"/>
          <c:tx>
            <c:strRef>
              <c:f>'Kombinált diagram'!$D$1</c:f>
              <c:strCache>
                <c:ptCount val="1"/>
                <c:pt idx="0">
                  <c:v>szintvonal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'Kombinált diagram'!$A$2:$A$10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'Kombinált diagram'!$D$2:$D$10</c:f>
              <c:numCache>
                <c:formatCode>General</c:formatCode>
                <c:ptCount val="9"/>
                <c:pt idx="0">
                  <c:v>850</c:v>
                </c:pt>
                <c:pt idx="1">
                  <c:v>850</c:v>
                </c:pt>
                <c:pt idx="2">
                  <c:v>850</c:v>
                </c:pt>
                <c:pt idx="3">
                  <c:v>850</c:v>
                </c:pt>
                <c:pt idx="4">
                  <c:v>850</c:v>
                </c:pt>
                <c:pt idx="5">
                  <c:v>850</c:v>
                </c:pt>
                <c:pt idx="6">
                  <c:v>850</c:v>
                </c:pt>
                <c:pt idx="7">
                  <c:v>850</c:v>
                </c:pt>
                <c:pt idx="8">
                  <c:v>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02-4C74-B9F7-FBB37F7CD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4974031"/>
        <c:axId val="1954973071"/>
      </c:lineChart>
      <c:catAx>
        <c:axId val="1954974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954973071"/>
        <c:crosses val="autoZero"/>
        <c:auto val="1"/>
        <c:lblAlgn val="ctr"/>
        <c:lblOffset val="100"/>
        <c:noMultiLvlLbl val="0"/>
      </c:catAx>
      <c:valAx>
        <c:axId val="19549730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9549740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B-4BEE-BA6A-53A5E4791E24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B-4BEE-BA6A-53A5E4791E24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B-4BEE-BA6A-53A5E4791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9242752"/>
        <c:axId val="119244288"/>
      </c:bar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'Másodlagos tengely'!$B$1</c:f>
              <c:strCache>
                <c:ptCount val="1"/>
                <c:pt idx="0">
                  <c:v>Január ($)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'Másodlagos tengely'!$A$2:$A$10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'Másodlagos tengely'!$B$2:$B$10</c:f>
              <c:numCache>
                <c:formatCode>_-[$$-409]* #\ ##0_ ;_-[$$-409]* \-#\ ##0\ ;_-[$$-409]* "-"??_ ;_-@_ </c:formatCode>
                <c:ptCount val="9"/>
                <c:pt idx="0">
                  <c:v>750</c:v>
                </c:pt>
                <c:pt idx="1">
                  <c:v>200</c:v>
                </c:pt>
                <c:pt idx="2">
                  <c:v>600</c:v>
                </c:pt>
                <c:pt idx="3">
                  <c:v>100</c:v>
                </c:pt>
                <c:pt idx="4">
                  <c:v>200</c:v>
                </c:pt>
                <c:pt idx="5">
                  <c:v>800</c:v>
                </c:pt>
                <c:pt idx="6">
                  <c:v>850</c:v>
                </c:pt>
                <c:pt idx="7">
                  <c:v>325</c:v>
                </c:pt>
                <c:pt idx="8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1A-48F6-B2A8-B4DA5EEF7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26058863"/>
        <c:axId val="1526059823"/>
      </c:barChart>
      <c:lineChart>
        <c:grouping val="standard"/>
        <c:varyColors val="0"/>
        <c:ser>
          <c:idx val="1"/>
          <c:order val="1"/>
          <c:tx>
            <c:strRef>
              <c:f>'Másodlagos tengely'!$C$1</c:f>
              <c:strCache>
                <c:ptCount val="1"/>
                <c:pt idx="0">
                  <c:v>Január (Ft)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'Másodlagos tengely'!$A$2:$A$10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'Másodlagos tengely'!$C$2:$C$10</c:f>
              <c:numCache>
                <c:formatCode>_-* #\ ##0\ [$Ft-40E]_-;\-* #\ ##0\ [$Ft-40E]_-;_-* "-"??\ [$Ft-40E]_-;_-@_-</c:formatCode>
                <c:ptCount val="9"/>
                <c:pt idx="0">
                  <c:v>262500</c:v>
                </c:pt>
                <c:pt idx="1">
                  <c:v>70000</c:v>
                </c:pt>
                <c:pt idx="2">
                  <c:v>210000</c:v>
                </c:pt>
                <c:pt idx="3">
                  <c:v>35000</c:v>
                </c:pt>
                <c:pt idx="4">
                  <c:v>70000</c:v>
                </c:pt>
                <c:pt idx="5">
                  <c:v>280000</c:v>
                </c:pt>
                <c:pt idx="6">
                  <c:v>297500</c:v>
                </c:pt>
                <c:pt idx="7">
                  <c:v>113750</c:v>
                </c:pt>
                <c:pt idx="8">
                  <c:v>157500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1A-48F6-B2A8-B4DA5EEF7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8769007"/>
        <c:axId val="1928765167"/>
      </c:lineChart>
      <c:catAx>
        <c:axId val="1526058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26059823"/>
        <c:crosses val="autoZero"/>
        <c:auto val="1"/>
        <c:lblAlgn val="ctr"/>
        <c:lblOffset val="100"/>
        <c:noMultiLvlLbl val="0"/>
      </c:catAx>
      <c:valAx>
        <c:axId val="15260598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[$$-409]* #\ ##0_ ;_-[$$-409]* \-#\ ##0\ ;_-[$$-409]* &quot;-&quot;??_ ;_-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26058863"/>
        <c:crosses val="autoZero"/>
        <c:crossBetween val="between"/>
      </c:valAx>
      <c:valAx>
        <c:axId val="1928765167"/>
        <c:scaling>
          <c:orientation val="minMax"/>
        </c:scaling>
        <c:delete val="0"/>
        <c:axPos val="r"/>
        <c:numFmt formatCode="_-* #\ ##0\ [$Ft-40E]_-;\-* #\ ##0\ [$Ft-40E]_-;_-* &quot;-&quot;??\ [$Ft-40E]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928769007"/>
        <c:crosses val="max"/>
        <c:crossBetween val="between"/>
      </c:valAx>
      <c:catAx>
        <c:axId val="19287690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28765167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DB-44B9-AF61-66137CB1A8B9}"/>
              </c:ext>
            </c:extLst>
          </c:dPt>
          <c:dPt>
            <c:idx val="1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7DDB-44B9-AF61-66137CB1A8B9}"/>
              </c:ext>
            </c:extLst>
          </c:dPt>
          <c:cat>
            <c:strRef>
              <c:f>Munka2!$D$4:$D$5</c:f>
              <c:strCache>
                <c:ptCount val="2"/>
                <c:pt idx="0">
                  <c:v>Férfi</c:v>
                </c:pt>
                <c:pt idx="1">
                  <c:v>nők</c:v>
                </c:pt>
              </c:strCache>
            </c:strRef>
          </c:cat>
          <c:val>
            <c:numRef>
              <c:f>Munka2!$E$4:$E$5</c:f>
              <c:numCache>
                <c:formatCode>General</c:formatCode>
                <c:ptCount val="2"/>
                <c:pt idx="0">
                  <c:v>60</c:v>
                </c:pt>
                <c:pt idx="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DB-44B9-AF61-66137CB1A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9336111"/>
        <c:axId val="1819353871"/>
      </c:barChart>
      <c:catAx>
        <c:axId val="18193361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819353871"/>
        <c:crosses val="autoZero"/>
        <c:auto val="1"/>
        <c:lblAlgn val="ctr"/>
        <c:lblOffset val="100"/>
        <c:noMultiLvlLbl val="0"/>
      </c:catAx>
      <c:valAx>
        <c:axId val="1819353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8193361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Munka2!$D$10</c:f>
              <c:strCache>
                <c:ptCount val="1"/>
                <c:pt idx="0">
                  <c:v>érték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Munka2!$C$11:$C$20</c:f>
              <c:numCache>
                <c:formatCode>m/d/yyyy</c:formatCode>
                <c:ptCount val="10"/>
                <c:pt idx="0">
                  <c:v>45615</c:v>
                </c:pt>
                <c:pt idx="1">
                  <c:v>45616</c:v>
                </c:pt>
                <c:pt idx="2">
                  <c:v>45617</c:v>
                </c:pt>
                <c:pt idx="3">
                  <c:v>45618</c:v>
                </c:pt>
                <c:pt idx="4">
                  <c:v>45619</c:v>
                </c:pt>
                <c:pt idx="5">
                  <c:v>45620</c:v>
                </c:pt>
                <c:pt idx="6">
                  <c:v>45621</c:v>
                </c:pt>
                <c:pt idx="7">
                  <c:v>45622</c:v>
                </c:pt>
                <c:pt idx="8">
                  <c:v>45623</c:v>
                </c:pt>
                <c:pt idx="9">
                  <c:v>45624</c:v>
                </c:pt>
              </c:numCache>
            </c:numRef>
          </c:cat>
          <c:val>
            <c:numRef>
              <c:f>Munka2!$D$11:$D$20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BD-4A28-AD10-DC0F914A9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11933951"/>
        <c:axId val="1911932031"/>
      </c:barChart>
      <c:dateAx>
        <c:axId val="1911933951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911932031"/>
        <c:crosses val="autoZero"/>
        <c:auto val="1"/>
        <c:lblOffset val="100"/>
        <c:baseTimeUnit val="days"/>
      </c:dateAx>
      <c:valAx>
        <c:axId val="1911932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9119339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EURGBP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Árfolyam!$D$1</c:f>
              <c:strCache>
                <c:ptCount val="1"/>
                <c:pt idx="0">
                  <c:v>&lt;VOL&gt;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28575">
              <a:noFill/>
            </a:ln>
          </c:spPr>
          <c:invertIfNegative val="0"/>
          <c:cat>
            <c:numRef>
              <c:f>Árfolyam!$C$2:$C$20</c:f>
              <c:numCache>
                <c:formatCode>m/d/yyyy</c:formatCode>
                <c:ptCount val="19"/>
                <c:pt idx="0">
                  <c:v>41277</c:v>
                </c:pt>
                <c:pt idx="1">
                  <c:v>41278</c:v>
                </c:pt>
                <c:pt idx="2">
                  <c:v>41280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41287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41294</c:v>
                </c:pt>
                <c:pt idx="15">
                  <c:v>41295</c:v>
                </c:pt>
                <c:pt idx="16">
                  <c:v>41296</c:v>
                </c:pt>
                <c:pt idx="17">
                  <c:v>41297</c:v>
                </c:pt>
                <c:pt idx="18">
                  <c:v>41298</c:v>
                </c:pt>
              </c:numCache>
            </c:numRef>
          </c:cat>
          <c:val>
            <c:numRef>
              <c:f>Árfolyam!$D$2:$D$20</c:f>
              <c:numCache>
                <c:formatCode>General</c:formatCode>
                <c:ptCount val="19"/>
                <c:pt idx="0">
                  <c:v>5748</c:v>
                </c:pt>
                <c:pt idx="1">
                  <c:v>5036</c:v>
                </c:pt>
                <c:pt idx="2">
                  <c:v>236</c:v>
                </c:pt>
                <c:pt idx="3">
                  <c:v>5752</c:v>
                </c:pt>
                <c:pt idx="4">
                  <c:v>5740</c:v>
                </c:pt>
                <c:pt idx="5">
                  <c:v>5744</c:v>
                </c:pt>
                <c:pt idx="6">
                  <c:v>5748</c:v>
                </c:pt>
                <c:pt idx="7">
                  <c:v>5044</c:v>
                </c:pt>
                <c:pt idx="8">
                  <c:v>240</c:v>
                </c:pt>
                <c:pt idx="9">
                  <c:v>5752</c:v>
                </c:pt>
                <c:pt idx="10">
                  <c:v>5744</c:v>
                </c:pt>
                <c:pt idx="11">
                  <c:v>5744</c:v>
                </c:pt>
                <c:pt idx="12">
                  <c:v>5748</c:v>
                </c:pt>
                <c:pt idx="13">
                  <c:v>5040</c:v>
                </c:pt>
                <c:pt idx="14">
                  <c:v>240</c:v>
                </c:pt>
                <c:pt idx="15">
                  <c:v>5748</c:v>
                </c:pt>
                <c:pt idx="16">
                  <c:v>5760</c:v>
                </c:pt>
                <c:pt idx="17">
                  <c:v>5748</c:v>
                </c:pt>
                <c:pt idx="18">
                  <c:v>5748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7E-4553-BEE4-0F0916D94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009280"/>
        <c:axId val="119010816"/>
      </c:barChart>
      <c:stockChart>
        <c:ser>
          <c:idx val="1"/>
          <c:order val="1"/>
          <c:tx>
            <c:strRef>
              <c:f>Árfolyam!$E$1</c:f>
              <c:strCache>
                <c:ptCount val="1"/>
                <c:pt idx="0">
                  <c:v>open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Árfolyam!$E$2:$E$20</c:f>
              <c:numCache>
                <c:formatCode>General</c:formatCode>
                <c:ptCount val="19"/>
                <c:pt idx="0">
                  <c:v>0.81089999999999995</c:v>
                </c:pt>
                <c:pt idx="1">
                  <c:v>0.80989999999999995</c:v>
                </c:pt>
                <c:pt idx="2">
                  <c:v>0.81320000000000003</c:v>
                </c:pt>
                <c:pt idx="3">
                  <c:v>0.81310000000000004</c:v>
                </c:pt>
                <c:pt idx="4">
                  <c:v>0.81369999999999998</c:v>
                </c:pt>
                <c:pt idx="5">
                  <c:v>0.81440000000000001</c:v>
                </c:pt>
                <c:pt idx="6">
                  <c:v>0.81489999999999996</c:v>
                </c:pt>
                <c:pt idx="7">
                  <c:v>0.82099999999999995</c:v>
                </c:pt>
                <c:pt idx="8">
                  <c:v>0.82850000000000001</c:v>
                </c:pt>
                <c:pt idx="9">
                  <c:v>0.82830000000000004</c:v>
                </c:pt>
                <c:pt idx="10">
                  <c:v>0.83189999999999997</c:v>
                </c:pt>
                <c:pt idx="11">
                  <c:v>0.82769999999999999</c:v>
                </c:pt>
                <c:pt idx="12">
                  <c:v>0.83050000000000002</c:v>
                </c:pt>
                <c:pt idx="13">
                  <c:v>0.8367</c:v>
                </c:pt>
                <c:pt idx="14">
                  <c:v>0.83950000000000002</c:v>
                </c:pt>
                <c:pt idx="15">
                  <c:v>0.8397</c:v>
                </c:pt>
                <c:pt idx="16">
                  <c:v>0.84030000000000005</c:v>
                </c:pt>
                <c:pt idx="17">
                  <c:v>0.84050000000000002</c:v>
                </c:pt>
                <c:pt idx="18">
                  <c:v>0.84030000000000005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7E-4553-BEE4-0F0916D94405}"/>
            </c:ext>
          </c:extLst>
        </c:ser>
        <c:ser>
          <c:idx val="2"/>
          <c:order val="2"/>
          <c:tx>
            <c:strRef>
              <c:f>Árfolyam!$F$1</c:f>
              <c:strCache>
                <c:ptCount val="1"/>
                <c:pt idx="0">
                  <c:v>high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Árfolyam!$F$2:$F$20</c:f>
              <c:numCache>
                <c:formatCode>General</c:formatCode>
                <c:ptCount val="19"/>
                <c:pt idx="0">
                  <c:v>0.81179999999999997</c:v>
                </c:pt>
                <c:pt idx="1">
                  <c:v>0.81420000000000003</c:v>
                </c:pt>
                <c:pt idx="2">
                  <c:v>0.8135</c:v>
                </c:pt>
                <c:pt idx="3">
                  <c:v>0.81469999999999998</c:v>
                </c:pt>
                <c:pt idx="4">
                  <c:v>0.81589999999999996</c:v>
                </c:pt>
                <c:pt idx="5">
                  <c:v>0.81599999999999995</c:v>
                </c:pt>
                <c:pt idx="6">
                  <c:v>0.82120000000000004</c:v>
                </c:pt>
                <c:pt idx="7">
                  <c:v>0.82840000000000003</c:v>
                </c:pt>
                <c:pt idx="8">
                  <c:v>0.82850000000000001</c:v>
                </c:pt>
                <c:pt idx="9">
                  <c:v>0.83240000000000003</c:v>
                </c:pt>
                <c:pt idx="10">
                  <c:v>0.83220000000000005</c:v>
                </c:pt>
                <c:pt idx="11">
                  <c:v>0.83160000000000001</c:v>
                </c:pt>
                <c:pt idx="12">
                  <c:v>0.83679999999999999</c:v>
                </c:pt>
                <c:pt idx="13">
                  <c:v>0.83940000000000003</c:v>
                </c:pt>
                <c:pt idx="14">
                  <c:v>0.84</c:v>
                </c:pt>
                <c:pt idx="15">
                  <c:v>0.84189999999999998</c:v>
                </c:pt>
                <c:pt idx="16">
                  <c:v>0.84379999999999999</c:v>
                </c:pt>
                <c:pt idx="17">
                  <c:v>0.84179999999999999</c:v>
                </c:pt>
                <c:pt idx="18">
                  <c:v>0.8478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7E-4553-BEE4-0F0916D94405}"/>
            </c:ext>
          </c:extLst>
        </c:ser>
        <c:ser>
          <c:idx val="3"/>
          <c:order val="3"/>
          <c:tx>
            <c:strRef>
              <c:f>Árfolyam!$G$1</c:f>
              <c:strCache>
                <c:ptCount val="1"/>
                <c:pt idx="0">
                  <c:v>low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Árfolyam!$G$2:$G$20</c:f>
              <c:numCache>
                <c:formatCode>General</c:formatCode>
                <c:ptCount val="19"/>
                <c:pt idx="0">
                  <c:v>0.80830000000000002</c:v>
                </c:pt>
                <c:pt idx="1">
                  <c:v>0.8095</c:v>
                </c:pt>
                <c:pt idx="2">
                  <c:v>0.81299999999999994</c:v>
                </c:pt>
                <c:pt idx="3">
                  <c:v>0.81030000000000002</c:v>
                </c:pt>
                <c:pt idx="4">
                  <c:v>0.81340000000000001</c:v>
                </c:pt>
                <c:pt idx="5">
                  <c:v>0.81310000000000004</c:v>
                </c:pt>
                <c:pt idx="6">
                  <c:v>0.81420000000000003</c:v>
                </c:pt>
                <c:pt idx="7">
                  <c:v>0.82020000000000004</c:v>
                </c:pt>
                <c:pt idx="8">
                  <c:v>0.82820000000000005</c:v>
                </c:pt>
                <c:pt idx="9">
                  <c:v>0.82779999999999998</c:v>
                </c:pt>
                <c:pt idx="10">
                  <c:v>0.82650000000000001</c:v>
                </c:pt>
                <c:pt idx="11">
                  <c:v>0.82640000000000002</c:v>
                </c:pt>
                <c:pt idx="12">
                  <c:v>0.82979999999999998</c:v>
                </c:pt>
                <c:pt idx="13">
                  <c:v>0.83530000000000004</c:v>
                </c:pt>
                <c:pt idx="14">
                  <c:v>0.83930000000000005</c:v>
                </c:pt>
                <c:pt idx="15">
                  <c:v>0.83760000000000001</c:v>
                </c:pt>
                <c:pt idx="16">
                  <c:v>0.83620000000000005</c:v>
                </c:pt>
                <c:pt idx="17">
                  <c:v>0.8377</c:v>
                </c:pt>
                <c:pt idx="18">
                  <c:v>0.83889999999999998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7E-4553-BEE4-0F0916D94405}"/>
            </c:ext>
          </c:extLst>
        </c:ser>
        <c:ser>
          <c:idx val="4"/>
          <c:order val="4"/>
          <c:tx>
            <c:strRef>
              <c:f>Árfolyam!$H$1</c:f>
              <c:strCache>
                <c:ptCount val="1"/>
                <c:pt idx="0">
                  <c:v>close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Árfolyam!$H$2:$H$20</c:f>
              <c:numCache>
                <c:formatCode>General</c:formatCode>
                <c:ptCount val="19"/>
                <c:pt idx="0">
                  <c:v>0.80979999999999996</c:v>
                </c:pt>
                <c:pt idx="1">
                  <c:v>0.81340000000000001</c:v>
                </c:pt>
                <c:pt idx="2">
                  <c:v>0.81310000000000004</c:v>
                </c:pt>
                <c:pt idx="3">
                  <c:v>0.81379999999999997</c:v>
                </c:pt>
                <c:pt idx="4">
                  <c:v>0.81440000000000001</c:v>
                </c:pt>
                <c:pt idx="5">
                  <c:v>0.81489999999999996</c:v>
                </c:pt>
                <c:pt idx="6">
                  <c:v>0.82089999999999996</c:v>
                </c:pt>
                <c:pt idx="7">
                  <c:v>0.82709999999999995</c:v>
                </c:pt>
                <c:pt idx="8">
                  <c:v>0.82840000000000003</c:v>
                </c:pt>
                <c:pt idx="9">
                  <c:v>0.83189999999999997</c:v>
                </c:pt>
                <c:pt idx="10">
                  <c:v>0.82769999999999999</c:v>
                </c:pt>
                <c:pt idx="11">
                  <c:v>0.83040000000000003</c:v>
                </c:pt>
                <c:pt idx="12">
                  <c:v>0.83679999999999999</c:v>
                </c:pt>
                <c:pt idx="13">
                  <c:v>0.83879999999999999</c:v>
                </c:pt>
                <c:pt idx="14">
                  <c:v>0.8397</c:v>
                </c:pt>
                <c:pt idx="15">
                  <c:v>0.84030000000000005</c:v>
                </c:pt>
                <c:pt idx="16">
                  <c:v>0.84040000000000004</c:v>
                </c:pt>
                <c:pt idx="17">
                  <c:v>0.84040000000000004</c:v>
                </c:pt>
                <c:pt idx="18">
                  <c:v>0.84689999999999999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7E-4553-BEE4-0F0916D94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upDownBars>
          <c:gapWidth val="150"/>
          <c:upBars>
            <c:spPr>
              <a:solidFill>
                <a:srgbClr val="00B050"/>
              </a:solidFill>
            </c:spPr>
          </c:upBars>
          <c:downBars>
            <c:spPr>
              <a:solidFill>
                <a:srgbClr val="FF0000"/>
              </a:solidFill>
            </c:spPr>
          </c:downBars>
        </c:upDownBars>
        <c:axId val="119350016"/>
        <c:axId val="119012352"/>
      </c:stockChart>
      <c:dateAx>
        <c:axId val="1190092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119010816"/>
        <c:crosses val="autoZero"/>
        <c:auto val="1"/>
        <c:lblOffset val="100"/>
        <c:baseTimeUnit val="days"/>
      </c:dateAx>
      <c:valAx>
        <c:axId val="119010816"/>
        <c:scaling>
          <c:orientation val="minMax"/>
          <c:max val="500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009280"/>
        <c:crosses val="autoZero"/>
        <c:crossBetween val="between"/>
      </c:valAx>
      <c:valAx>
        <c:axId val="11901235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19350016"/>
        <c:crosses val="max"/>
        <c:crossBetween val="between"/>
      </c:valAx>
      <c:catAx>
        <c:axId val="1193500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9012352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EURGBP</a:t>
            </a:r>
          </a:p>
        </c:rich>
      </c:tx>
      <c:overlay val="0"/>
    </c:title>
    <c:autoTitleDeleted val="0"/>
    <c:plotArea>
      <c:layout/>
      <c:stockChart>
        <c:ser>
          <c:idx val="0"/>
          <c:order val="0"/>
          <c:tx>
            <c:strRef>
              <c:f>Árfolyam!$E$1</c:f>
              <c:strCache>
                <c:ptCount val="1"/>
                <c:pt idx="0">
                  <c:v>open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cat>
            <c:numRef>
              <c:f>Árfolyam!$C$2:$C$20</c:f>
              <c:numCache>
                <c:formatCode>m/d/yyyy</c:formatCode>
                <c:ptCount val="19"/>
                <c:pt idx="0">
                  <c:v>41277</c:v>
                </c:pt>
                <c:pt idx="1">
                  <c:v>41278</c:v>
                </c:pt>
                <c:pt idx="2">
                  <c:v>41280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41287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41294</c:v>
                </c:pt>
                <c:pt idx="15">
                  <c:v>41295</c:v>
                </c:pt>
                <c:pt idx="16">
                  <c:v>41296</c:v>
                </c:pt>
                <c:pt idx="17">
                  <c:v>41297</c:v>
                </c:pt>
                <c:pt idx="18">
                  <c:v>41298</c:v>
                </c:pt>
              </c:numCache>
            </c:numRef>
          </c:cat>
          <c:val>
            <c:numRef>
              <c:f>Árfolyam!$E$2:$E$20</c:f>
              <c:numCache>
                <c:formatCode>General</c:formatCode>
                <c:ptCount val="19"/>
                <c:pt idx="0">
                  <c:v>0.81089999999999995</c:v>
                </c:pt>
                <c:pt idx="1">
                  <c:v>0.80989999999999995</c:v>
                </c:pt>
                <c:pt idx="2">
                  <c:v>0.81320000000000003</c:v>
                </c:pt>
                <c:pt idx="3">
                  <c:v>0.81310000000000004</c:v>
                </c:pt>
                <c:pt idx="4">
                  <c:v>0.81369999999999998</c:v>
                </c:pt>
                <c:pt idx="5">
                  <c:v>0.81440000000000001</c:v>
                </c:pt>
                <c:pt idx="6">
                  <c:v>0.81489999999999996</c:v>
                </c:pt>
                <c:pt idx="7">
                  <c:v>0.82099999999999995</c:v>
                </c:pt>
                <c:pt idx="8">
                  <c:v>0.82850000000000001</c:v>
                </c:pt>
                <c:pt idx="9">
                  <c:v>0.82830000000000004</c:v>
                </c:pt>
                <c:pt idx="10">
                  <c:v>0.83189999999999997</c:v>
                </c:pt>
                <c:pt idx="11">
                  <c:v>0.82769999999999999</c:v>
                </c:pt>
                <c:pt idx="12">
                  <c:v>0.83050000000000002</c:v>
                </c:pt>
                <c:pt idx="13">
                  <c:v>0.8367</c:v>
                </c:pt>
                <c:pt idx="14">
                  <c:v>0.83950000000000002</c:v>
                </c:pt>
                <c:pt idx="15">
                  <c:v>0.8397</c:v>
                </c:pt>
                <c:pt idx="16">
                  <c:v>0.84030000000000005</c:v>
                </c:pt>
                <c:pt idx="17">
                  <c:v>0.84050000000000002</c:v>
                </c:pt>
                <c:pt idx="18">
                  <c:v>0.84030000000000005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F3-4F79-B2E5-7A496B992D7D}"/>
            </c:ext>
          </c:extLst>
        </c:ser>
        <c:ser>
          <c:idx val="1"/>
          <c:order val="1"/>
          <c:tx>
            <c:strRef>
              <c:f>Árfolyam!$F$1</c:f>
              <c:strCache>
                <c:ptCount val="1"/>
                <c:pt idx="0">
                  <c:v>high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cat>
            <c:numRef>
              <c:f>Árfolyam!$C$2:$C$20</c:f>
              <c:numCache>
                <c:formatCode>m/d/yyyy</c:formatCode>
                <c:ptCount val="19"/>
                <c:pt idx="0">
                  <c:v>41277</c:v>
                </c:pt>
                <c:pt idx="1">
                  <c:v>41278</c:v>
                </c:pt>
                <c:pt idx="2">
                  <c:v>41280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41287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41294</c:v>
                </c:pt>
                <c:pt idx="15">
                  <c:v>41295</c:v>
                </c:pt>
                <c:pt idx="16">
                  <c:v>41296</c:v>
                </c:pt>
                <c:pt idx="17">
                  <c:v>41297</c:v>
                </c:pt>
                <c:pt idx="18">
                  <c:v>41298</c:v>
                </c:pt>
              </c:numCache>
            </c:numRef>
          </c:cat>
          <c:val>
            <c:numRef>
              <c:f>Árfolyam!$F$2:$F$20</c:f>
              <c:numCache>
                <c:formatCode>General</c:formatCode>
                <c:ptCount val="19"/>
                <c:pt idx="0">
                  <c:v>0.81179999999999997</c:v>
                </c:pt>
                <c:pt idx="1">
                  <c:v>0.81420000000000003</c:v>
                </c:pt>
                <c:pt idx="2">
                  <c:v>0.8135</c:v>
                </c:pt>
                <c:pt idx="3">
                  <c:v>0.81469999999999998</c:v>
                </c:pt>
                <c:pt idx="4">
                  <c:v>0.81589999999999996</c:v>
                </c:pt>
                <c:pt idx="5">
                  <c:v>0.81599999999999995</c:v>
                </c:pt>
                <c:pt idx="6">
                  <c:v>0.82120000000000004</c:v>
                </c:pt>
                <c:pt idx="7">
                  <c:v>0.82840000000000003</c:v>
                </c:pt>
                <c:pt idx="8">
                  <c:v>0.82850000000000001</c:v>
                </c:pt>
                <c:pt idx="9">
                  <c:v>0.83240000000000003</c:v>
                </c:pt>
                <c:pt idx="10">
                  <c:v>0.83220000000000005</c:v>
                </c:pt>
                <c:pt idx="11">
                  <c:v>0.83160000000000001</c:v>
                </c:pt>
                <c:pt idx="12">
                  <c:v>0.83679999999999999</c:v>
                </c:pt>
                <c:pt idx="13">
                  <c:v>0.83940000000000003</c:v>
                </c:pt>
                <c:pt idx="14">
                  <c:v>0.84</c:v>
                </c:pt>
                <c:pt idx="15">
                  <c:v>0.84189999999999998</c:v>
                </c:pt>
                <c:pt idx="16">
                  <c:v>0.84379999999999999</c:v>
                </c:pt>
                <c:pt idx="17">
                  <c:v>0.84179999999999999</c:v>
                </c:pt>
                <c:pt idx="18">
                  <c:v>0.8478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F3-4F79-B2E5-7A496B992D7D}"/>
            </c:ext>
          </c:extLst>
        </c:ser>
        <c:ser>
          <c:idx val="2"/>
          <c:order val="2"/>
          <c:tx>
            <c:strRef>
              <c:f>Árfolyam!$G$1</c:f>
              <c:strCache>
                <c:ptCount val="1"/>
                <c:pt idx="0">
                  <c:v>low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cat>
            <c:numRef>
              <c:f>Árfolyam!$C$2:$C$20</c:f>
              <c:numCache>
                <c:formatCode>m/d/yyyy</c:formatCode>
                <c:ptCount val="19"/>
                <c:pt idx="0">
                  <c:v>41277</c:v>
                </c:pt>
                <c:pt idx="1">
                  <c:v>41278</c:v>
                </c:pt>
                <c:pt idx="2">
                  <c:v>41280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41287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41294</c:v>
                </c:pt>
                <c:pt idx="15">
                  <c:v>41295</c:v>
                </c:pt>
                <c:pt idx="16">
                  <c:v>41296</c:v>
                </c:pt>
                <c:pt idx="17">
                  <c:v>41297</c:v>
                </c:pt>
                <c:pt idx="18">
                  <c:v>41298</c:v>
                </c:pt>
              </c:numCache>
            </c:numRef>
          </c:cat>
          <c:val>
            <c:numRef>
              <c:f>Árfolyam!$G$2:$G$20</c:f>
              <c:numCache>
                <c:formatCode>General</c:formatCode>
                <c:ptCount val="19"/>
                <c:pt idx="0">
                  <c:v>0.80830000000000002</c:v>
                </c:pt>
                <c:pt idx="1">
                  <c:v>0.8095</c:v>
                </c:pt>
                <c:pt idx="2">
                  <c:v>0.81299999999999994</c:v>
                </c:pt>
                <c:pt idx="3">
                  <c:v>0.81030000000000002</c:v>
                </c:pt>
                <c:pt idx="4">
                  <c:v>0.81340000000000001</c:v>
                </c:pt>
                <c:pt idx="5">
                  <c:v>0.81310000000000004</c:v>
                </c:pt>
                <c:pt idx="6">
                  <c:v>0.81420000000000003</c:v>
                </c:pt>
                <c:pt idx="7">
                  <c:v>0.82020000000000004</c:v>
                </c:pt>
                <c:pt idx="8">
                  <c:v>0.82820000000000005</c:v>
                </c:pt>
                <c:pt idx="9">
                  <c:v>0.82779999999999998</c:v>
                </c:pt>
                <c:pt idx="10">
                  <c:v>0.82650000000000001</c:v>
                </c:pt>
                <c:pt idx="11">
                  <c:v>0.82640000000000002</c:v>
                </c:pt>
                <c:pt idx="12">
                  <c:v>0.82979999999999998</c:v>
                </c:pt>
                <c:pt idx="13">
                  <c:v>0.83530000000000004</c:v>
                </c:pt>
                <c:pt idx="14">
                  <c:v>0.83930000000000005</c:v>
                </c:pt>
                <c:pt idx="15">
                  <c:v>0.83760000000000001</c:v>
                </c:pt>
                <c:pt idx="16">
                  <c:v>0.83620000000000005</c:v>
                </c:pt>
                <c:pt idx="17">
                  <c:v>0.8377</c:v>
                </c:pt>
                <c:pt idx="18">
                  <c:v>0.83889999999999998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F3-4F79-B2E5-7A496B992D7D}"/>
            </c:ext>
          </c:extLst>
        </c:ser>
        <c:ser>
          <c:idx val="3"/>
          <c:order val="3"/>
          <c:tx>
            <c:strRef>
              <c:f>Árfolyam!$H$1</c:f>
              <c:strCache>
                <c:ptCount val="1"/>
                <c:pt idx="0">
                  <c:v>close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cat>
            <c:numRef>
              <c:f>Árfolyam!$C$2:$C$20</c:f>
              <c:numCache>
                <c:formatCode>m/d/yyyy</c:formatCode>
                <c:ptCount val="19"/>
                <c:pt idx="0">
                  <c:v>41277</c:v>
                </c:pt>
                <c:pt idx="1">
                  <c:v>41278</c:v>
                </c:pt>
                <c:pt idx="2">
                  <c:v>41280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41287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41294</c:v>
                </c:pt>
                <c:pt idx="15">
                  <c:v>41295</c:v>
                </c:pt>
                <c:pt idx="16">
                  <c:v>41296</c:v>
                </c:pt>
                <c:pt idx="17">
                  <c:v>41297</c:v>
                </c:pt>
                <c:pt idx="18">
                  <c:v>41298</c:v>
                </c:pt>
              </c:numCache>
            </c:numRef>
          </c:cat>
          <c:val>
            <c:numRef>
              <c:f>Árfolyam!$H$2:$H$20</c:f>
              <c:numCache>
                <c:formatCode>General</c:formatCode>
                <c:ptCount val="19"/>
                <c:pt idx="0">
                  <c:v>0.80979999999999996</c:v>
                </c:pt>
                <c:pt idx="1">
                  <c:v>0.81340000000000001</c:v>
                </c:pt>
                <c:pt idx="2">
                  <c:v>0.81310000000000004</c:v>
                </c:pt>
                <c:pt idx="3">
                  <c:v>0.81379999999999997</c:v>
                </c:pt>
                <c:pt idx="4">
                  <c:v>0.81440000000000001</c:v>
                </c:pt>
                <c:pt idx="5">
                  <c:v>0.81489999999999996</c:v>
                </c:pt>
                <c:pt idx="6">
                  <c:v>0.82089999999999996</c:v>
                </c:pt>
                <c:pt idx="7">
                  <c:v>0.82709999999999995</c:v>
                </c:pt>
                <c:pt idx="8">
                  <c:v>0.82840000000000003</c:v>
                </c:pt>
                <c:pt idx="9">
                  <c:v>0.83189999999999997</c:v>
                </c:pt>
                <c:pt idx="10">
                  <c:v>0.82769999999999999</c:v>
                </c:pt>
                <c:pt idx="11">
                  <c:v>0.83040000000000003</c:v>
                </c:pt>
                <c:pt idx="12">
                  <c:v>0.83679999999999999</c:v>
                </c:pt>
                <c:pt idx="13">
                  <c:v>0.83879999999999999</c:v>
                </c:pt>
                <c:pt idx="14">
                  <c:v>0.8397</c:v>
                </c:pt>
                <c:pt idx="15">
                  <c:v>0.84030000000000005</c:v>
                </c:pt>
                <c:pt idx="16">
                  <c:v>0.84040000000000004</c:v>
                </c:pt>
                <c:pt idx="17">
                  <c:v>0.84040000000000004</c:v>
                </c:pt>
                <c:pt idx="18">
                  <c:v>0.84689999999999999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F3-4F79-B2E5-7A496B992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upDownBars>
          <c:gapWidth val="150"/>
          <c:upBars>
            <c:spPr>
              <a:solidFill>
                <a:srgbClr val="00B050"/>
              </a:solidFill>
            </c:spPr>
          </c:upBars>
          <c:downBars>
            <c:spPr>
              <a:solidFill>
                <a:srgbClr val="FF0000"/>
              </a:solidFill>
            </c:spPr>
          </c:downBars>
        </c:upDownBars>
        <c:axId val="119361920"/>
        <c:axId val="119363456"/>
      </c:stockChart>
      <c:dateAx>
        <c:axId val="11936192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119363456"/>
        <c:crosses val="autoZero"/>
        <c:auto val="1"/>
        <c:lblOffset val="100"/>
        <c:baseTimeUnit val="days"/>
      </c:dateAx>
      <c:valAx>
        <c:axId val="119363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361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0"/>
      <c:rotY val="7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surface3DChart>
        <c:wireframe val="0"/>
        <c:ser>
          <c:idx val="0"/>
          <c:order val="0"/>
          <c:tx>
            <c:strRef>
              <c:f>Felület!$A$20</c:f>
              <c:strCache>
                <c:ptCount val="1"/>
                <c:pt idx="0">
                  <c:v>1</c:v>
                </c:pt>
              </c:strCache>
            </c:strRef>
          </c:tx>
          <c:cat>
            <c:numRef>
              <c:f>Felület!$B$19:$I$19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cat>
          <c:val>
            <c:numRef>
              <c:f>Felület!$B$20:$I$20</c:f>
              <c:numCache>
                <c:formatCode>General</c:formatCode>
                <c:ptCount val="8"/>
                <c:pt idx="0">
                  <c:v>300</c:v>
                </c:pt>
                <c:pt idx="1">
                  <c:v>230</c:v>
                </c:pt>
                <c:pt idx="2">
                  <c:v>190</c:v>
                </c:pt>
                <c:pt idx="3">
                  <c:v>150</c:v>
                </c:pt>
                <c:pt idx="4">
                  <c:v>160</c:v>
                </c:pt>
                <c:pt idx="5">
                  <c:v>15</c:v>
                </c:pt>
                <c:pt idx="6">
                  <c:v>150</c:v>
                </c:pt>
                <c:pt idx="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D1-4A40-ACB1-DCC88967EDFA}"/>
            </c:ext>
          </c:extLst>
        </c:ser>
        <c:ser>
          <c:idx val="1"/>
          <c:order val="1"/>
          <c:tx>
            <c:strRef>
              <c:f>Felület!$A$21</c:f>
              <c:strCache>
                <c:ptCount val="1"/>
                <c:pt idx="0">
                  <c:v>2</c:v>
                </c:pt>
              </c:strCache>
            </c:strRef>
          </c:tx>
          <c:cat>
            <c:numRef>
              <c:f>Felület!$B$19:$I$19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cat>
          <c:val>
            <c:numRef>
              <c:f>Felület!$B$21:$I$21</c:f>
              <c:numCache>
                <c:formatCode>General</c:formatCode>
                <c:ptCount val="8"/>
                <c:pt idx="0">
                  <c:v>400</c:v>
                </c:pt>
                <c:pt idx="1">
                  <c:v>310</c:v>
                </c:pt>
                <c:pt idx="2">
                  <c:v>200</c:v>
                </c:pt>
                <c:pt idx="3">
                  <c:v>160</c:v>
                </c:pt>
                <c:pt idx="4">
                  <c:v>200</c:v>
                </c:pt>
                <c:pt idx="5">
                  <c:v>200</c:v>
                </c:pt>
                <c:pt idx="6">
                  <c:v>190</c:v>
                </c:pt>
                <c:pt idx="7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D1-4A40-ACB1-DCC88967EDFA}"/>
            </c:ext>
          </c:extLst>
        </c:ser>
        <c:ser>
          <c:idx val="2"/>
          <c:order val="2"/>
          <c:tx>
            <c:strRef>
              <c:f>Felület!$A$22</c:f>
              <c:strCache>
                <c:ptCount val="1"/>
                <c:pt idx="0">
                  <c:v>3</c:v>
                </c:pt>
              </c:strCache>
            </c:strRef>
          </c:tx>
          <c:cat>
            <c:numRef>
              <c:f>Felület!$B$19:$I$19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cat>
          <c:val>
            <c:numRef>
              <c:f>Felület!$B$22:$I$22</c:f>
              <c:numCache>
                <c:formatCode>General</c:formatCode>
                <c:ptCount val="8"/>
                <c:pt idx="0">
                  <c:v>430</c:v>
                </c:pt>
                <c:pt idx="1">
                  <c:v>410</c:v>
                </c:pt>
                <c:pt idx="2">
                  <c:v>250</c:v>
                </c:pt>
                <c:pt idx="3">
                  <c:v>220</c:v>
                </c:pt>
                <c:pt idx="4">
                  <c:v>250</c:v>
                </c:pt>
                <c:pt idx="5">
                  <c:v>340</c:v>
                </c:pt>
                <c:pt idx="6">
                  <c:v>540</c:v>
                </c:pt>
                <c:pt idx="7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D1-4A40-ACB1-DCC88967EDFA}"/>
            </c:ext>
          </c:extLst>
        </c:ser>
        <c:ser>
          <c:idx val="3"/>
          <c:order val="3"/>
          <c:tx>
            <c:strRef>
              <c:f>Felület!$A$23</c:f>
              <c:strCache>
                <c:ptCount val="1"/>
                <c:pt idx="0">
                  <c:v>4</c:v>
                </c:pt>
              </c:strCache>
            </c:strRef>
          </c:tx>
          <c:cat>
            <c:numRef>
              <c:f>Felület!$B$19:$I$19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cat>
          <c:val>
            <c:numRef>
              <c:f>Felület!$B$23:$I$23</c:f>
              <c:numCache>
                <c:formatCode>General</c:formatCode>
                <c:ptCount val="8"/>
                <c:pt idx="0">
                  <c:v>400</c:v>
                </c:pt>
                <c:pt idx="1">
                  <c:v>340</c:v>
                </c:pt>
                <c:pt idx="2">
                  <c:v>340</c:v>
                </c:pt>
                <c:pt idx="3">
                  <c:v>400</c:v>
                </c:pt>
                <c:pt idx="4">
                  <c:v>510</c:v>
                </c:pt>
                <c:pt idx="5">
                  <c:v>520</c:v>
                </c:pt>
                <c:pt idx="6">
                  <c:v>480</c:v>
                </c:pt>
                <c:pt idx="7">
                  <c:v>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D1-4A40-ACB1-DCC88967EDFA}"/>
            </c:ext>
          </c:extLst>
        </c:ser>
        <c:ser>
          <c:idx val="4"/>
          <c:order val="4"/>
          <c:tx>
            <c:strRef>
              <c:f>Felület!$A$24</c:f>
              <c:strCache>
                <c:ptCount val="1"/>
                <c:pt idx="0">
                  <c:v>5</c:v>
                </c:pt>
              </c:strCache>
            </c:strRef>
          </c:tx>
          <c:cat>
            <c:numRef>
              <c:f>Felület!$B$19:$I$19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cat>
          <c:val>
            <c:numRef>
              <c:f>Felület!$B$24:$I$24</c:f>
              <c:numCache>
                <c:formatCode>General</c:formatCode>
                <c:ptCount val="8"/>
                <c:pt idx="0">
                  <c:v>380</c:v>
                </c:pt>
                <c:pt idx="1">
                  <c:v>390</c:v>
                </c:pt>
                <c:pt idx="2">
                  <c:v>340</c:v>
                </c:pt>
                <c:pt idx="3">
                  <c:v>520</c:v>
                </c:pt>
                <c:pt idx="4">
                  <c:v>570</c:v>
                </c:pt>
                <c:pt idx="5">
                  <c:v>410</c:v>
                </c:pt>
                <c:pt idx="6">
                  <c:v>430</c:v>
                </c:pt>
                <c:pt idx="7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D1-4A40-ACB1-DCC88967EDFA}"/>
            </c:ext>
          </c:extLst>
        </c:ser>
        <c:bandFmts/>
        <c:axId val="174551424"/>
        <c:axId val="174552960"/>
        <c:axId val="142527552"/>
      </c:surface3DChart>
      <c:catAx>
        <c:axId val="17455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4552960"/>
        <c:crosses val="autoZero"/>
        <c:auto val="1"/>
        <c:lblAlgn val="ctr"/>
        <c:lblOffset val="100"/>
        <c:noMultiLvlLbl val="0"/>
      </c:catAx>
      <c:valAx>
        <c:axId val="1745529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4551424"/>
        <c:crosses val="autoZero"/>
        <c:crossBetween val="midCat"/>
      </c:valAx>
      <c:serAx>
        <c:axId val="142527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74552960"/>
        <c:crosses val="autoZero"/>
      </c:serAx>
    </c:plotArea>
    <c:legend>
      <c:legendPos val="r"/>
      <c:overlay val="0"/>
      <c:txPr>
        <a:bodyPr/>
        <a:lstStyle/>
        <a:p>
          <a:pPr rtl="0">
            <a:defRPr/>
          </a:pPr>
          <a:endParaRPr lang="hu-HU"/>
        </a:p>
      </c:txPr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surface3DChart>
        <c:wireframe val="1"/>
        <c:ser>
          <c:idx val="0"/>
          <c:order val="0"/>
          <c:tx>
            <c:strRef>
              <c:f>Felület!$A$2</c:f>
              <c:strCache>
                <c:ptCount val="1"/>
                <c:pt idx="0">
                  <c:v>1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Felület!$B$2:$K$2</c:f>
              <c:numCache>
                <c:formatCode>General</c:formatCode>
                <c:ptCount val="10"/>
                <c:pt idx="0">
                  <c:v>0.45464871341284091</c:v>
                </c:pt>
                <c:pt idx="1">
                  <c:v>0.81692676594665592</c:v>
                </c:pt>
                <c:pt idx="2">
                  <c:v>9.659170127936631E-2</c:v>
                </c:pt>
                <c:pt idx="3">
                  <c:v>-0.7532747721029438</c:v>
                </c:pt>
                <c:pt idx="4">
                  <c:v>-0.69948993759884137</c:v>
                </c:pt>
                <c:pt idx="5">
                  <c:v>-0.21380054647960287</c:v>
                </c:pt>
                <c:pt idx="6">
                  <c:v>0.64202805958302811</c:v>
                </c:pt>
                <c:pt idx="7">
                  <c:v>0.79236016229985362</c:v>
                </c:pt>
                <c:pt idx="8">
                  <c:v>0.28937592124167222</c:v>
                </c:pt>
                <c:pt idx="9">
                  <c:v>-0.52140188035301838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FA-4358-9CC2-16C468CFD6AF}"/>
            </c:ext>
          </c:extLst>
        </c:ser>
        <c:ser>
          <c:idx val="1"/>
          <c:order val="1"/>
          <c:tx>
            <c:strRef>
              <c:f>Felület!$A$3</c:f>
              <c:strCache>
                <c:ptCount val="1"/>
                <c:pt idx="0">
                  <c:v>2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Felület!$B$3:$K$3</c:f>
              <c:numCache>
                <c:formatCode>General</c:formatCode>
                <c:ptCount val="10"/>
                <c:pt idx="0">
                  <c:v>-0.18274952648369686</c:v>
                </c:pt>
                <c:pt idx="1">
                  <c:v>0.71690548660756692</c:v>
                </c:pt>
                <c:pt idx="2">
                  <c:v>7.2701765423571485E-2</c:v>
                </c:pt>
                <c:pt idx="3">
                  <c:v>-0.68222427168403399</c:v>
                </c:pt>
                <c:pt idx="4">
                  <c:v>-0.49972098989725461</c:v>
                </c:pt>
                <c:pt idx="5">
                  <c:v>-0.18622983817559233</c:v>
                </c:pt>
                <c:pt idx="6">
                  <c:v>0.58846686712889396</c:v>
                </c:pt>
                <c:pt idx="7">
                  <c:v>0.59224676853116542</c:v>
                </c:pt>
                <c:pt idx="8">
                  <c:v>0.23675507605242424</c:v>
                </c:pt>
                <c:pt idx="9">
                  <c:v>-0.48420142841494934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FA-4358-9CC2-16C468CFD6AF}"/>
            </c:ext>
          </c:extLst>
        </c:ser>
        <c:ser>
          <c:idx val="2"/>
          <c:order val="2"/>
          <c:tx>
            <c:strRef>
              <c:f>Felület!$A$4</c:f>
              <c:strCache>
                <c:ptCount val="1"/>
                <c:pt idx="0">
                  <c:v>3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Felület!$B$4:$K$4</c:f>
              <c:numCache>
                <c:formatCode>General</c:formatCode>
                <c:ptCount val="10"/>
                <c:pt idx="0">
                  <c:v>0.17991529398589678</c:v>
                </c:pt>
                <c:pt idx="1">
                  <c:v>0.64644942432171493</c:v>
                </c:pt>
                <c:pt idx="2">
                  <c:v>5.7981442308736052E-2</c:v>
                </c:pt>
                <c:pt idx="3">
                  <c:v>-0.62946143925126752</c:v>
                </c:pt>
                <c:pt idx="4">
                  <c:v>-0.38734314240233159</c:v>
                </c:pt>
                <c:pt idx="5">
                  <c:v>-0.17143818696706367</c:v>
                </c:pt>
                <c:pt idx="6">
                  <c:v>0.54694909977999462</c:v>
                </c:pt>
                <c:pt idx="7">
                  <c:v>0.47678979042862546</c:v>
                </c:pt>
                <c:pt idx="8">
                  <c:v>0.20839080790870793</c:v>
                </c:pt>
                <c:pt idx="9">
                  <c:v>-0.45543065125337412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FA-4358-9CC2-16C468CFD6AF}"/>
            </c:ext>
          </c:extLst>
        </c:ser>
        <c:ser>
          <c:idx val="3"/>
          <c:order val="3"/>
          <c:tx>
            <c:strRef>
              <c:f>Felület!$A$5</c:f>
              <c:strCache>
                <c:ptCount val="1"/>
                <c:pt idx="0">
                  <c:v>4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Felület!$B$5:$K$5</c:f>
              <c:numCache>
                <c:formatCode>General</c:formatCode>
                <c:ptCount val="10"/>
                <c:pt idx="0">
                  <c:v>-0.11696706518527923</c:v>
                </c:pt>
                <c:pt idx="1">
                  <c:v>0.59824023176835961</c:v>
                </c:pt>
                <c:pt idx="2">
                  <c:v>4.7884847101194603E-2</c:v>
                </c:pt>
                <c:pt idx="3">
                  <c:v>-0.58803468633076827</c:v>
                </c:pt>
                <c:pt idx="4">
                  <c:v>-0.31428340608527011</c:v>
                </c:pt>
                <c:pt idx="5">
                  <c:v>-0.16224334290318029</c:v>
                </c:pt>
                <c:pt idx="6">
                  <c:v>0.51325377714415821</c:v>
                </c:pt>
                <c:pt idx="7">
                  <c:v>0.3997969880974655</c:v>
                </c:pt>
                <c:pt idx="8">
                  <c:v>0.19057078406363734</c:v>
                </c:pt>
                <c:pt idx="9">
                  <c:v>-0.43188620405003192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FA-4358-9CC2-16C468CFD6AF}"/>
            </c:ext>
          </c:extLst>
        </c:ser>
        <c:ser>
          <c:idx val="4"/>
          <c:order val="4"/>
          <c:tx>
            <c:strRef>
              <c:f>Felület!$A$6</c:f>
              <c:strCache>
                <c:ptCount val="1"/>
                <c:pt idx="0">
                  <c:v>5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Felület!$B$6:$K$6</c:f>
              <c:numCache>
                <c:formatCode>General</c:formatCode>
                <c:ptCount val="10"/>
                <c:pt idx="0">
                  <c:v>-3.3103529492622318E-2</c:v>
                </c:pt>
                <c:pt idx="1">
                  <c:v>0.56288064498157653</c:v>
                </c:pt>
                <c:pt idx="2">
                  <c:v>4.0481767152996347E-2</c:v>
                </c:pt>
                <c:pt idx="3">
                  <c:v>-0.55427241664293059</c:v>
                </c:pt>
                <c:pt idx="4">
                  <c:v>-0.26285247224745178</c:v>
                </c:pt>
                <c:pt idx="5">
                  <c:v>-0.15598429342049414</c:v>
                </c:pt>
                <c:pt idx="6">
                  <c:v>0.48505301587752619</c:v>
                </c:pt>
                <c:pt idx="7">
                  <c:v>0.34433360203145841</c:v>
                </c:pt>
                <c:pt idx="8">
                  <c:v>0.17830057605724145</c:v>
                </c:pt>
                <c:pt idx="9">
                  <c:v>-0.41194853248125329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FA-4358-9CC2-16C468CFD6AF}"/>
            </c:ext>
          </c:extLst>
        </c:ser>
        <c:ser>
          <c:idx val="5"/>
          <c:order val="5"/>
          <c:tx>
            <c:strRef>
              <c:f>Felület!$A$7</c:f>
              <c:strCache>
                <c:ptCount val="1"/>
                <c:pt idx="0">
                  <c:v>6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Felület!$B$7:$K$7</c:f>
              <c:numCache>
                <c:formatCode>General</c:formatCode>
                <c:ptCount val="10"/>
                <c:pt idx="0">
                  <c:v>-3.1779220483689197E-2</c:v>
                </c:pt>
                <c:pt idx="1">
                  <c:v>0.53335519569680157</c:v>
                </c:pt>
                <c:pt idx="2">
                  <c:v>3.4849574523733419E-2</c:v>
                </c:pt>
                <c:pt idx="3">
                  <c:v>-0.5260052108678982</c:v>
                </c:pt>
                <c:pt idx="4">
                  <c:v>-0.22471137527292792</c:v>
                </c:pt>
                <c:pt idx="5">
                  <c:v>-0.15144671613797503</c:v>
                </c:pt>
                <c:pt idx="6">
                  <c:v>0.46091843235994528</c:v>
                </c:pt>
                <c:pt idx="7">
                  <c:v>0.30234220107919418</c:v>
                </c:pt>
                <c:pt idx="8">
                  <c:v>0.16931272065317807</c:v>
                </c:pt>
                <c:pt idx="9">
                  <c:v>-0.39467027681518607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FA-4358-9CC2-16C468CFD6AF}"/>
            </c:ext>
          </c:extLst>
        </c:ser>
        <c:ser>
          <c:idx val="6"/>
          <c:order val="6"/>
          <c:tx>
            <c:strRef>
              <c:f>Felület!$A$8</c:f>
              <c:strCache>
                <c:ptCount val="1"/>
                <c:pt idx="0">
                  <c:v>7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Felület!$B$8:$K$8</c:f>
              <c:numCache>
                <c:formatCode>General</c:formatCode>
                <c:ptCount val="10"/>
                <c:pt idx="0">
                  <c:v>-2.3954393489870784E-2</c:v>
                </c:pt>
                <c:pt idx="1">
                  <c:v>0.50827951330428944</c:v>
                </c:pt>
                <c:pt idx="2">
                  <c:v>3.0437838010775667E-2</c:v>
                </c:pt>
                <c:pt idx="3">
                  <c:v>-0.50185002207518392</c:v>
                </c:pt>
                <c:pt idx="4">
                  <c:v>-0.1953493684475979</c:v>
                </c:pt>
                <c:pt idx="5">
                  <c:v>-0.14799891579807231</c:v>
                </c:pt>
                <c:pt idx="6">
                  <c:v>0.43990870856375336</c:v>
                </c:pt>
                <c:pt idx="7">
                  <c:v>0.26940770371268369</c:v>
                </c:pt>
                <c:pt idx="8">
                  <c:v>0.16242674688214695</c:v>
                </c:pt>
                <c:pt idx="9">
                  <c:v>-0.37944289964655797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4FA-4358-9CC2-16C468CFD6AF}"/>
            </c:ext>
          </c:extLst>
        </c:ser>
        <c:ser>
          <c:idx val="7"/>
          <c:order val="7"/>
          <c:tx>
            <c:strRef>
              <c:f>Felület!$A$9</c:f>
              <c:strCache>
                <c:ptCount val="1"/>
                <c:pt idx="0">
                  <c:v>8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Felület!$B$9:$K$9</c:f>
              <c:numCache>
                <c:formatCode>General</c:formatCode>
                <c:ptCount val="10"/>
                <c:pt idx="0">
                  <c:v>3.4850317475926492E-3</c:v>
                </c:pt>
                <c:pt idx="1">
                  <c:v>0.48667202434978435</c:v>
                </c:pt>
                <c:pt idx="2">
                  <c:v>2.6899674475594857E-2</c:v>
                </c:pt>
                <c:pt idx="3">
                  <c:v>-0.48087423339345586</c:v>
                </c:pt>
                <c:pt idx="4">
                  <c:v>-0.17209550892353573</c:v>
                </c:pt>
                <c:pt idx="5">
                  <c:v>-0.14528096462075235</c:v>
                </c:pt>
                <c:pt idx="6">
                  <c:v>0.4213705799085482</c:v>
                </c:pt>
                <c:pt idx="7">
                  <c:v>0.24287927948190582</c:v>
                </c:pt>
                <c:pt idx="8">
                  <c:v>0.1569671202210797</c:v>
                </c:pt>
                <c:pt idx="9">
                  <c:v>-0.36584929334289246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4FA-4358-9CC2-16C468CFD6AF}"/>
            </c:ext>
          </c:extLst>
        </c:ser>
        <c:ser>
          <c:idx val="8"/>
          <c:order val="8"/>
          <c:tx>
            <c:strRef>
              <c:f>Felület!$A$10</c:f>
              <c:strCache>
                <c:ptCount val="1"/>
                <c:pt idx="0">
                  <c:v>9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Felület!$B$10:$K$10</c:f>
              <c:numCache>
                <c:formatCode>General</c:formatCode>
                <c:ptCount val="10"/>
                <c:pt idx="0">
                  <c:v>-3.1753114612555994E-3</c:v>
                </c:pt>
                <c:pt idx="1">
                  <c:v>0.46768454738617216</c:v>
                </c:pt>
                <c:pt idx="2">
                  <c:v>2.4008144800164961E-2</c:v>
                </c:pt>
                <c:pt idx="3">
                  <c:v>-0.46242113984986905</c:v>
                </c:pt>
                <c:pt idx="4">
                  <c:v>-0.15326203445390274</c:v>
                </c:pt>
                <c:pt idx="5">
                  <c:v>-0.14307349111399634</c:v>
                </c:pt>
                <c:pt idx="6">
                  <c:v>0.40483242929941188</c:v>
                </c:pt>
                <c:pt idx="7">
                  <c:v>0.22105852350278196</c:v>
                </c:pt>
                <c:pt idx="8">
                  <c:v>0.15251934932435873</c:v>
                </c:pt>
                <c:pt idx="9">
                  <c:v>-0.35358964018775074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4FA-4358-9CC2-16C468CFD6AF}"/>
            </c:ext>
          </c:extLst>
        </c:ser>
        <c:ser>
          <c:idx val="9"/>
          <c:order val="9"/>
          <c:tx>
            <c:strRef>
              <c:f>Felület!$A$11</c:f>
              <c:strCache>
                <c:ptCount val="1"/>
                <c:pt idx="0">
                  <c:v>10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Felület!$B$11:$K$11</c:f>
              <c:numCache>
                <c:formatCode>General</c:formatCode>
                <c:ptCount val="10"/>
                <c:pt idx="0">
                  <c:v>2.6643089658895799E-3</c:v>
                </c:pt>
                <c:pt idx="1">
                  <c:v>0.45081908898269613</c:v>
                </c:pt>
                <c:pt idx="2">
                  <c:v>2.1607427793235132E-2</c:v>
                </c:pt>
                <c:pt idx="3">
                  <c:v>-0.44601213452266109</c:v>
                </c:pt>
                <c:pt idx="4">
                  <c:v>-0.13772843176098612</c:v>
                </c:pt>
                <c:pt idx="5">
                  <c:v>-0.141235642932073</c:v>
                </c:pt>
                <c:pt idx="6">
                  <c:v>0.38994295606684359</c:v>
                </c:pt>
                <c:pt idx="7">
                  <c:v>0.20280263783734326</c:v>
                </c:pt>
                <c:pt idx="8">
                  <c:v>0.14881507780315456</c:v>
                </c:pt>
                <c:pt idx="9">
                  <c:v>-0.34244046326332678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4FA-4358-9CC2-16C468CFD6AF}"/>
            </c:ext>
          </c:extLst>
        </c:ser>
        <c:bandFmts/>
        <c:axId val="93913088"/>
        <c:axId val="93914624"/>
        <c:axId val="146853888"/>
      </c:surface3DChart>
      <c:catAx>
        <c:axId val="9391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3914624"/>
        <c:crosses val="autoZero"/>
        <c:auto val="1"/>
        <c:lblAlgn val="ctr"/>
        <c:lblOffset val="100"/>
        <c:noMultiLvlLbl val="0"/>
      </c:catAx>
      <c:valAx>
        <c:axId val="939146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3913088"/>
        <c:crosses val="autoZero"/>
        <c:crossBetween val="midCat"/>
      </c:valAx>
      <c:serAx>
        <c:axId val="146853888"/>
        <c:scaling>
          <c:orientation val="minMax"/>
        </c:scaling>
        <c:delete val="0"/>
        <c:axPos val="b"/>
        <c:majorTickMark val="out"/>
        <c:minorTickMark val="none"/>
        <c:tickLblPos val="nextTo"/>
        <c:crossAx val="93914624"/>
        <c:crosses val="autoZero"/>
      </c:serAx>
    </c:plotArea>
    <c:legend>
      <c:legendPos val="r"/>
      <c:overlay val="0"/>
      <c:txPr>
        <a:bodyPr/>
        <a:lstStyle/>
        <a:p>
          <a:pPr rtl="0">
            <a:defRPr/>
          </a:pPr>
          <a:endParaRPr lang="hu-HU"/>
        </a:p>
      </c:txPr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="1"/>
              <a:t>Profit alakulása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Tölcsér!$A$21</c:f>
              <c:strCache>
                <c:ptCount val="1"/>
                <c:pt idx="0">
                  <c:v>Bevétel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0.31666666666666665"/>
                  <c:y val="-3.0872831549670278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0B-48FC-A92D-3E49A8AA71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Tölcsér!$B$20</c:f>
              <c:strCache>
                <c:ptCount val="1"/>
                <c:pt idx="0">
                  <c:v>Érték</c:v>
                </c:pt>
              </c:strCache>
            </c:strRef>
          </c:cat>
          <c:val>
            <c:numRef>
              <c:f>Tölcsér!$B$21</c:f>
              <c:numCache>
                <c:formatCode>_-[$$-409]* #\ ##0_ ;_-[$$-409]* \-#\ ##0\ ;_-[$$-409]* "-"??_ ;_-@_ </c:formatCode>
                <c:ptCount val="1"/>
                <c:pt idx="0">
                  <c:v>850</c:v>
                </c:pt>
              </c:numCache>
            </c:numRef>
          </c:val>
          <c:shape val="pyramidToMax"/>
          <c:extLst>
            <c:ext xmlns:c16="http://schemas.microsoft.com/office/drawing/2014/chart" uri="{C3380CC4-5D6E-409C-BE32-E72D297353CC}">
              <c16:uniqueId val="{00000001-D10B-48FC-A92D-3E49A8AA7138}"/>
            </c:ext>
          </c:extLst>
        </c:ser>
        <c:ser>
          <c:idx val="1"/>
          <c:order val="1"/>
          <c:tx>
            <c:strRef>
              <c:f>Tölcsér!$A$22</c:f>
              <c:strCache>
                <c:ptCount val="1"/>
                <c:pt idx="0">
                  <c:v>Térköz</c:v>
                </c:pt>
              </c:strCache>
            </c:strRef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Tölcsér!$B$20</c:f>
              <c:strCache>
                <c:ptCount val="1"/>
                <c:pt idx="0">
                  <c:v>Érték</c:v>
                </c:pt>
              </c:strCache>
            </c:strRef>
          </c:cat>
          <c:val>
            <c:numRef>
              <c:f>Tölcsér!$B$22</c:f>
              <c:numCache>
                <c:formatCode>General</c:formatCode>
                <c:ptCount val="1"/>
                <c:pt idx="0">
                  <c:v>80</c:v>
                </c:pt>
              </c:numCache>
            </c:numRef>
          </c:val>
          <c:shape val="pyramidToMax"/>
          <c:extLst>
            <c:ext xmlns:c16="http://schemas.microsoft.com/office/drawing/2014/chart" uri="{C3380CC4-5D6E-409C-BE32-E72D297353CC}">
              <c16:uniqueId val="{00000002-D10B-48FC-A92D-3E49A8AA7138}"/>
            </c:ext>
          </c:extLst>
        </c:ser>
        <c:ser>
          <c:idx val="2"/>
          <c:order val="2"/>
          <c:tx>
            <c:strRef>
              <c:f>Tölcsér!$A$23</c:f>
              <c:strCache>
                <c:ptCount val="1"/>
                <c:pt idx="0">
                  <c:v>Levonva a kiadásokat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0.30833333333333335"/>
                  <c:y val="-2.3154547694891916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0B-48FC-A92D-3E49A8AA71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Tölcsér!$B$20</c:f>
              <c:strCache>
                <c:ptCount val="1"/>
                <c:pt idx="0">
                  <c:v>Érték</c:v>
                </c:pt>
              </c:strCache>
            </c:strRef>
          </c:cat>
          <c:val>
            <c:numRef>
              <c:f>Tölcsér!$B$23</c:f>
              <c:numCache>
                <c:formatCode>_-[$$-409]* #\ ##0_ ;_-[$$-409]* \-#\ ##0\ ;_-[$$-409]* "-"??_ ;_-@_ </c:formatCode>
                <c:ptCount val="1"/>
                <c:pt idx="0">
                  <c:v>600</c:v>
                </c:pt>
              </c:numCache>
            </c:numRef>
          </c:val>
          <c:shape val="pyramidToMax"/>
          <c:extLst>
            <c:ext xmlns:c16="http://schemas.microsoft.com/office/drawing/2014/chart" uri="{C3380CC4-5D6E-409C-BE32-E72D297353CC}">
              <c16:uniqueId val="{00000004-D10B-48FC-A92D-3E49A8AA7138}"/>
            </c:ext>
          </c:extLst>
        </c:ser>
        <c:ser>
          <c:idx val="3"/>
          <c:order val="3"/>
          <c:tx>
            <c:strRef>
              <c:f>Tölcsér!$A$24</c:f>
              <c:strCache>
                <c:ptCount val="1"/>
                <c:pt idx="0">
                  <c:v>Térköz</c:v>
                </c:pt>
              </c:strCache>
            </c:strRef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Tölcsér!$B$20</c:f>
              <c:strCache>
                <c:ptCount val="1"/>
                <c:pt idx="0">
                  <c:v>Érték</c:v>
                </c:pt>
              </c:strCache>
            </c:strRef>
          </c:cat>
          <c:val>
            <c:numRef>
              <c:f>Tölcsér!$B$24</c:f>
              <c:numCache>
                <c:formatCode>General</c:formatCode>
                <c:ptCount val="1"/>
                <c:pt idx="0">
                  <c:v>80</c:v>
                </c:pt>
              </c:numCache>
            </c:numRef>
          </c:val>
          <c:shape val="pyramidToMax"/>
          <c:extLst>
            <c:ext xmlns:c16="http://schemas.microsoft.com/office/drawing/2014/chart" uri="{C3380CC4-5D6E-409C-BE32-E72D297353CC}">
              <c16:uniqueId val="{00000005-D10B-48FC-A92D-3E49A8AA7138}"/>
            </c:ext>
          </c:extLst>
        </c:ser>
        <c:ser>
          <c:idx val="4"/>
          <c:order val="4"/>
          <c:tx>
            <c:strRef>
              <c:f>Tölcsér!$A$25</c:f>
              <c:strCache>
                <c:ptCount val="1"/>
                <c:pt idx="0">
                  <c:v>Levonva az adót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0.31111111111111112"/>
                  <c:y val="-3.4731669607616429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0B-48FC-A92D-3E49A8AA71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Tölcsér!$B$20</c:f>
              <c:strCache>
                <c:ptCount val="1"/>
                <c:pt idx="0">
                  <c:v>Érték</c:v>
                </c:pt>
              </c:strCache>
            </c:strRef>
          </c:cat>
          <c:val>
            <c:numRef>
              <c:f>Tölcsér!$B$25</c:f>
              <c:numCache>
                <c:formatCode>_-[$$-409]* #\ ##0_ ;_-[$$-409]* \-#\ ##0\ ;_-[$$-409]* "-"??_ ;_-@_ </c:formatCode>
                <c:ptCount val="1"/>
                <c:pt idx="0">
                  <c:v>325</c:v>
                </c:pt>
              </c:numCache>
            </c:numRef>
          </c:val>
          <c:shape val="pyramidToMax"/>
          <c:extLst>
            <c:ext xmlns:c16="http://schemas.microsoft.com/office/drawing/2014/chart" uri="{C3380CC4-5D6E-409C-BE32-E72D297353CC}">
              <c16:uniqueId val="{00000007-D10B-48FC-A92D-3E49A8AA7138}"/>
            </c:ext>
          </c:extLst>
        </c:ser>
        <c:ser>
          <c:idx val="5"/>
          <c:order val="5"/>
          <c:tx>
            <c:strRef>
              <c:f>Tölcsér!$A$26</c:f>
              <c:strCache>
                <c:ptCount val="1"/>
                <c:pt idx="0">
                  <c:v>Térköz</c:v>
                </c:pt>
              </c:strCache>
            </c:strRef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Tölcsér!$B$20</c:f>
              <c:strCache>
                <c:ptCount val="1"/>
                <c:pt idx="0">
                  <c:v>Érték</c:v>
                </c:pt>
              </c:strCache>
            </c:strRef>
          </c:cat>
          <c:val>
            <c:numRef>
              <c:f>Tölcsér!$B$26</c:f>
              <c:numCache>
                <c:formatCode>General</c:formatCode>
                <c:ptCount val="1"/>
                <c:pt idx="0">
                  <c:v>80</c:v>
                </c:pt>
              </c:numCache>
            </c:numRef>
          </c:val>
          <c:shape val="pyramidToMax"/>
          <c:extLst>
            <c:ext xmlns:c16="http://schemas.microsoft.com/office/drawing/2014/chart" uri="{C3380CC4-5D6E-409C-BE32-E72D297353CC}">
              <c16:uniqueId val="{00000008-D10B-48FC-A92D-3E49A8AA7138}"/>
            </c:ext>
          </c:extLst>
        </c:ser>
        <c:ser>
          <c:idx val="6"/>
          <c:order val="6"/>
          <c:tx>
            <c:strRef>
              <c:f>Tölcsér!$A$27</c:f>
              <c:strCache>
                <c:ptCount val="1"/>
                <c:pt idx="0">
                  <c:v>Levonva az osztalékot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0.3"/>
                  <c:y val="-5.0168845056059355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0B-48FC-A92D-3E49A8AA71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Tölcsér!$B$20</c:f>
              <c:strCache>
                <c:ptCount val="1"/>
                <c:pt idx="0">
                  <c:v>Érték</c:v>
                </c:pt>
              </c:strCache>
            </c:strRef>
          </c:cat>
          <c:val>
            <c:numRef>
              <c:f>Tölcsér!$B$27</c:f>
              <c:numCache>
                <c:formatCode>_-[$$-409]* #\ ##0_ ;_-[$$-409]* \-#\ ##0\ ;_-[$$-409]* "-"??_ ;_-@_ </c:formatCode>
                <c:ptCount val="1"/>
                <c:pt idx="0">
                  <c:v>200</c:v>
                </c:pt>
              </c:numCache>
            </c:numRef>
          </c:val>
          <c:shape val="pyramidToMax"/>
          <c:extLst>
            <c:ext xmlns:c16="http://schemas.microsoft.com/office/drawing/2014/chart" uri="{C3380CC4-5D6E-409C-BE32-E72D297353CC}">
              <c16:uniqueId val="{0000000A-D10B-48FC-A92D-3E49A8AA7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pyramidToMax"/>
        <c:axId val="1600513551"/>
        <c:axId val="854900671"/>
        <c:axId val="0"/>
      </c:bar3DChart>
      <c:catAx>
        <c:axId val="1600513551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extTo"/>
        <c:crossAx val="854900671"/>
        <c:crosses val="autoZero"/>
        <c:auto val="1"/>
        <c:lblAlgn val="ctr"/>
        <c:lblOffset val="100"/>
        <c:noMultiLvlLbl val="0"/>
      </c:catAx>
      <c:valAx>
        <c:axId val="854900671"/>
        <c:scaling>
          <c:orientation val="maxMin"/>
        </c:scaling>
        <c:delete val="1"/>
        <c:axPos val="l"/>
        <c:numFmt formatCode="_-[$$-409]* #\ ##0_ ;_-[$$-409]* \-#\ ##0\ ;_-[$$-409]* &quot;-&quot;??_ ;_-@_ " sourceLinked="1"/>
        <c:majorTickMark val="none"/>
        <c:minorTickMark val="none"/>
        <c:tickLblPos val="nextTo"/>
        <c:crossAx val="16005135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1" u="sng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'Diagram sablon'!$B$1</c:f>
              <c:strCache>
                <c:ptCount val="1"/>
                <c:pt idx="0">
                  <c:v>Január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40000"/>
                    <a:lumOff val="60000"/>
                  </a:schemeClr>
                </a:gs>
                <a:gs pos="46000">
                  <a:schemeClr val="accent6">
                    <a:lumMod val="95000"/>
                    <a:lumOff val="5000"/>
                  </a:schemeClr>
                </a:gs>
                <a:gs pos="100000">
                  <a:schemeClr val="accent6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'Diagram sablon'!$A$2:$A$10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'Diagram sablon'!$B$2:$B$10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1D-4E23-B178-0D5B25616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64006608"/>
        <c:axId val="1164002032"/>
        <c:axId val="0"/>
      </c:bar3DChart>
      <c:catAx>
        <c:axId val="116400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64002032"/>
        <c:crosses val="autoZero"/>
        <c:auto val="1"/>
        <c:lblAlgn val="ctr"/>
        <c:lblOffset val="100"/>
        <c:noMultiLvlLbl val="0"/>
      </c:catAx>
      <c:valAx>
        <c:axId val="1164002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64006608"/>
        <c:crosses val="autoZero"/>
        <c:crossBetween val="between"/>
      </c:valAx>
      <c:spPr>
        <a:gradFill>
          <a:gsLst>
            <a:gs pos="0">
              <a:srgbClr val="5B9BD5">
                <a:lumMod val="5000"/>
                <a:lumOff val="95000"/>
              </a:srgbClr>
            </a:gs>
            <a:gs pos="74000">
              <a:srgbClr val="5B9BD5">
                <a:lumMod val="45000"/>
                <a:lumOff val="55000"/>
              </a:srgbClr>
            </a:gs>
            <a:gs pos="83000">
              <a:srgbClr val="5B9BD5">
                <a:lumMod val="45000"/>
                <a:lumOff val="55000"/>
              </a:srgbClr>
            </a:gs>
            <a:gs pos="100000">
              <a:srgbClr val="5B9BD5">
                <a:lumMod val="30000"/>
                <a:lumOff val="70000"/>
              </a:srgbClr>
            </a:gs>
          </a:gsLst>
          <a:lin ang="5400000" scaled="1"/>
        </a:gra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rgbClr val="5B9BD5">
            <a:lumMod val="5000"/>
            <a:lumOff val="95000"/>
          </a:srgbClr>
        </a:gs>
        <a:gs pos="74000">
          <a:srgbClr val="5B9BD5">
            <a:lumMod val="45000"/>
            <a:lumOff val="55000"/>
          </a:srgbClr>
        </a:gs>
        <a:gs pos="83000">
          <a:srgbClr val="5B9BD5">
            <a:lumMod val="45000"/>
            <a:lumOff val="55000"/>
          </a:srgbClr>
        </a:gs>
        <a:gs pos="100000">
          <a:srgbClr val="5B9BD5">
            <a:lumMod val="30000"/>
            <a:lumOff val="70000"/>
          </a:srgb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11-4357-B1E1-84DC2E9CEC5F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11-4357-B1E1-84DC2E9CEC5F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11-4357-B1E1-84DC2E9CE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242752"/>
        <c:axId val="119244288"/>
        <c:axId val="0"/>
      </c:bar3D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DE-4ADA-BC03-E192965AC998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DE-4ADA-BC03-E192965AC998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DE-4ADA-BC03-E192965AC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242752"/>
        <c:axId val="119244288"/>
        <c:axId val="0"/>
      </c:bar3D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CB-4481-AB99-E4F45AC198B1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CB-4481-AB99-E4F45AC198B1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CB-4481-AB99-E4F45AC19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242752"/>
        <c:axId val="119244288"/>
        <c:axId val="0"/>
      </c:bar3D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38-4940-83FF-56B44E403C3F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38-4940-83FF-56B44E403C3F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38-4940-83FF-56B44E403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242752"/>
        <c:axId val="119244288"/>
        <c:axId val="1759748255"/>
      </c:bar3D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  <c:serAx>
        <c:axId val="1759748255"/>
        <c:scaling>
          <c:orientation val="minMax"/>
        </c:scaling>
        <c:delete val="0"/>
        <c:axPos val="b"/>
        <c:majorTickMark val="out"/>
        <c:minorTickMark val="none"/>
        <c:tickLblPos val="nextTo"/>
        <c:crossAx val="119244288"/>
        <c:crosses val="autoZero"/>
      </c:ser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8B-47C0-B888-21D317BABBB6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8B-47C0-B888-21D317BABBB6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8B-47C0-B888-21D317BAB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242752"/>
        <c:axId val="119244288"/>
      </c:line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_xlchart.v5.9</cx:f>
        <cx:nf>_xlchart.v5.8</cx:nf>
      </cx:strDim>
      <cx:numDim type="colorVal">
        <cx:f>_xlchart.v5.11</cx:f>
        <cx:nf>_xlchart.v5.10</cx:nf>
      </cx:numDim>
    </cx:data>
  </cx:chartData>
  <cx:chart>
    <cx:title pos="t" align="ctr" overlay="0"/>
    <cx:plotArea>
      <cx:plotAreaRegion>
        <cx:series layoutId="regionMap" uniqueId="{228DABF5-A377-47FC-A272-9FE636966023}">
          <cx:tx>
            <cx:txData>
              <cx:f>_xlchart.v5.10</cx:f>
              <cx:v>Népesség</cx:v>
            </cx:txData>
          </cx:tx>
          <cx:dataId val="0"/>
          <cx:layoutPr>
            <cx:regionLabelLayout val="showAll"/>
            <cx:geography viewedRegionType="dataOnly" cultureLanguage="hu-HU" cultureRegion="HU" attribution="Szolgáltató: Bing">
              <cx:geoCache provider="{E9337A44-BEBE-4D9F-B70C-5C5E7DAFC167}">
                <cx:binary>7H1Jb9xKtuZfMbx6D2jqMmayULeAG8xR82j7ekOkpTTneea+F73obe/vstYPeItG7/zH+qSklDLD
aU2VBWkhwoAhRgYZPF+cOeLE3y/bv12G81n+oY3CuPjbZfv7R7cs07/99ltx6c6jWbETeZd5UiTf
y53LJPot+f7du5z/dpXPGi92fsM6or9durO8nLcf//F3eJozT/aTy1npJfFJNc+703lRhWXxQNvG
pg+XSRWXi+4OPOn3j6N8Fl/OP36Yx6VXduddOv/949pPPn74TX3QTy/9EMK4yuoK+lK+wzE1dBOL
jx/CJHZu7+MdygwiuCHM22v5zsNZBP2ux+HNkrzof/zlLNs2jed6NLOrq3xeFB9u//+5/9o3/Nzs
FYl1QwgrWQx7dHr9nb+tE/off1duwJcrd1awUMn0WJMKxXmVB/PuoU9/HhTE2DENU6cUmfr1hdYQ
IWyHEoKJYS4hWb76BpHzH/+d//jv4MWIqP0VRNRmFZHzN4DIReyV86sPe8CRV0m0JM+mSfk8ZBjZ
MSkxgPi3vGCsIaPhHcZ0xqnOboDT8fLdN9AMnW5e/Ph/YQlDy3/8FXbFi3jmF49RgPrFr1S8xvL1
OWg8z6NZvEUWYmhHN5FpCK7fILUu1JC+Qwzd0IVh3HHYjSC9wenwxz+jefliDlK6K7gorSoeg+Hr
4zHtw1l8tZy7/zrfcAoSjSKDKspFQ8YO0pmpI4E2apfHB7JZqyz7KaRf3lZpPj17fZofJnnpfjiY
Xc6vktibbY/4FO1woC/GnN7ReFXBox2BuEEMg27khR//q+hngXY9sB//9cjINqOx4REKMBt+oWJ0
sPf6GJ2lMy/eIjIghmDuI13HN6QHdbGCjEZAnVDC+eIX1xcYAqtiCoYTd0n4Yjml9ldAUZtVRIZv
gGum5Szcot6gQHLMQImvMMMKIgjvIL5A4lZt6AogR+Gs6F8Mx3pvBYz1RhWK6fnrM8e0COcfku8g
wuIP/3Gx95/Lufor9fHvM8iPk+2qL4Z3MGImoeLWrlvnU2TuIEIpxuSGS9VZsT+Pwe57OZuq/ZWZ
oTarc+N4//XnxkWQg+Tcprtq7lADjAax9EvXDTyCdrBABkHs1v4DQ31Vci7G48cPKtnNquyuowLC
3X2V+hd/vD71TxOwrrdqUjCw5xhGMOc3mdeY7nCDmWBxbLbqYDw//npkQJvJf99Tof99gwrA6dHr
A6D6zNsK2rxHCq6nyeYQ28YmNXZzOC/deb5QF8VSQvxKX62HmB6KpS30BWWcYLQulRiE2LipG2IZ
uDGX77xxOydJuBjJw5y6mTFWuiqcsdKissbhG9AMch46XrXNGI2+AwEYk91FLNcxANHEETbY0vPX
yToGTxjPZgTuOir0v7uvUl++AUf/IInLeTx38mRJhX999lMMyoEbBtPXKQ9mEkMQYDYMheR3g/jx
Xw+NYjPZ1zorpF9rU8l/8AbIv5eAu1A//NnPi1AC8ZnBYfZvdimxvmPqGGIBywCl4sA8ZUCbcbjv
qYBw3wD5CMXm/+nGvzVOP87n822mTBba12SEGyZf89sxAgYQEHEBG+j6UozP8XWA3nmxn6j2Vwiu
NqsTf3z6+gaR1c8v3Q+n87T6FnqXD3H9M6e/uSMoxFToMmQCombVf2c7hBhI5zdevK56alYxd18M
y1pnBZO1NhUQ6+vrA3LWzK/mWwxtMXOHC2oKzG49hPVMCaIQZ9FBC4tbFlEsobP6xz+vXozEem8F
ivVGFYuzN6AVQG3NLrepkMmOWKSsELmOXV3P+hWmEDsUCZPp4CvfXBDdWPWVHx/OZo2w7KfQf3lb
pfyB9fpcIJMC3NIPYIN/mMzzfu4ktfdwlOCZ4onuEJ1BHAlk1FIzrCCBxA4zOYIwE12HAMbVw8A0
GNTlEwa1GY+ND1HA2fgbFSn5BkIax5AtqZxZuKTTv262EpBYBoaIEls3WzWxY0IDxJmWSV9oX+WP
m6FANvclfttaZwWMtTYVhOM3EPH9o5/n32aeP9ui4qCLnAjhRF+ublhXHFTsQMgPzFdQH9eXYsDe
DMm/6iGz/uCoNvOI0l0BRGlVIfnjTehxrwRUthv/hrVBho5Ag+i3iah1q8rYgci3ySlf6nKFQUDj
/uU/aORtBmPZT0FheVslvzV5fQUyqWJnlm8zISV2kIEEhCtuY0brwmnhU+uwxoEsuUWxow5mTjfL
X2xIKd0VIJRWFY/JxevjcQa5qINZ7sXbNadMYmBmotvo9rqEghwhhdAfhWtdTzxtLL9ghZXvUFBY
fawKwdnB60MA8a9ZXhVLWvzrihoWYVFQABDhEDcqYF0aYbHDTYEI5Os2mrOjufvjn8ASi9DLixct
bniGAsum16jwyD9fH54/qqLMH7ZcnmnjghFrCF3oVBFVdAdBXBaif7d+hqq5q6J/bCSbmQM+4ban
gsF9g0r5P96A9bSe0d9WSuh9BcPG9dbXM0fNE6nJoLM+hGjsPx/JTD6THfjOQk9Qxm7F0bq0gkCI
gRiBi994hIoCf9qQNvPFal+FM1abVN44m76+VJJVCHbUVsUS3uG6ILCwGii84nNjWE1tMA5r3yGI
u+rWLYbw469HxrCZ8CtdFbqvtKhkl+PXJ/sZ+HNbJTrIfAh3IAQpiZtrnfY6LHBDEAvB9wvdVyE4
W/iXD49nMwB3HRXy391XiX969vrE/8V67W0phve166r4v9mJs1EzPNCkKo3BPI5mebAUHluwb2Fx
DeYc1MLGVaGLpNM1P4EiWWWWwQuX1Cz7KayyvK1yyuANLMMde9/yWVjCJq2nrDN8+roNArqaQPwV
i426WoPsESw60wGZG89C3d5xOy7QGktoNs2GzSJrta8CxWqTCsf4DSjrkRdvN97ECayf4UJwdrvO
dn29JahsE8P2Dkhy31yKJwHjiV/u2q12VoBYe7CKxOgNILFiXmxLbcCCgne7SdUcqg6Y5hDk2OaG
GVhBZnCGTL5cU7zOAYuchACfwoT9TRtZ4Mf/fnnQb7WvwgCrTer8n76BzOkZ+G+z4GGL8ZnumwEL
ChAYsWIdAQi8UoYNDm7bRgBuHKy/HhnLZlWw2lcBYLVJBeDsDWhm2MTUzLqHtN/zyA/LCCBtTUAd
32/UW3HeYB+fgH2w3IQQ7KotBMMAP955eCJsJv5KV4X2Ky0q6Q/fwBpjK09gM/dsSYhNlsfzaE/B
3AENTKm4XcKx7jgjWM3KBCwCx2z5zuUqViD+Xy/fPTlZgLfSX4FBbVaxmJy+vis3nif5I7PvmVjA
Hj7YsLoIU6x50JTu6JCaNpABcY3FpTDCOP/xf/uHJ8VmNrjrqFD/7r5K9vEbEP9/5NF8u8E7kC8c
lDAsGb4h73pIG6jPBezPg7D2jRJQXLIf/yePIJzYvdgY/ekBCho/tauo/PEGEkB/hN+2vPsENnfD
BajcgKJE9EA1L+5z2G58067wBIznha7yfU8Fh/uGnwB4A0vs973SrbYLAVu4wkBdg27OwcGKM0Ur
wCBAqj/CnZtl0UpXhe4rLSrh999AhmdYlNvdys3AGmUYqrEsXd91oxQcY0KgaIiAXSY317pmXuyy
frleXu+tILHeqIIxfAPKAdahJ/U2lwG8r7S/q2mk+sMHSXgFnthy9m3BFhU7ixV44O3eht6UiW/s
MC50kyqi/gnj2Cxy7joq0/zuvjrDDwavb3UuvN8t2z/vycv1sl3Xs+WxaNDTS2I90wl4L9G1oZLa
kyDZn5X1w27Q86BgsCKS6pwav6ipQkFPL9Q0UkLT+/Py5Qp4rbMimNbaVOG0/+n1hdOP/7mIkH6A
IhHwX/HhP26TBv/5mI5Qdow9VpvtGYm76eWWg7bvVY5+rnaoWgZWl251MSBZVJaCIDnht8nS9eU1
hMCiM4aI/qsNX95jw9lsH1i3/RQuXN5WGdD68/UZcL9q59G3pMqdx1ju6QlTCtvtoDQkpua9q70S
nuVQhG2x72i5bFzdbnczpEdGtBmAla4KBistKgz7F68Pg7KHYGtpuvdtE7+otPok+2AMlVnjYt49
aUHBv08lHSxWNWyPPaFSqGEYsPpK3JZ2WxeOsPaQUtgNbphK3PIANjM9PI7NTLnsp3Dk8rbKjgdv
IESzO89fH/Y/Ytjrmm8R+EUVAEhPLnan32UnV+Qy2oHEDaxy0ZUlj08Yx2bg7zoqyN/dV6H/4w24
yyPYGDO/N0hv13E9apA+XTvyRdkw2OtJ2W2QFJyBFRQgiQ9LjRCBGOpttE6JXozmUMd3nn8oes+Z
l/MHl5htxuXnJygA/fwDFanRG0ht7ntQLQDqlBTlfKvlFxcAIKzTRUGSFWBgT9UitU8X9UtWs8pP
HsZmMJTuChJKqwrD/vT1TZdPkF++hI1IFhQcX1JmC6E9qJahL6oyXCcUgBPWc2yL7VQgyQy2XOqi
eNSLQQWQWHhoQJvxuO+pQHHfoKLw6Y/XR0EpH7wtA/K9YvLPzuszgglqEcatwfJeevLXhyhc8/Vj
0Vi1HM62kHmv/rPpXIsnQaIWFt4WJNe1A97rKf8rjvBdHdOtYfJeqPX6wJcnMcZ9FdOtkf+9Uuvy
yJ0nIbC612JbGLxvKwEbfe30oydBseFMgG0h8n4kwt1BVBuheIbhu1JedlvovJfPfbrGWN2RsUX6
v28+eb68WqvxuC0sFhm294KWL9Ae62UetwXHe1nLl1fXWCtnty1A3qv2rZ4quVGZq0sw1pYKbQuH
9wVRj61MUmFY2U62NRDed8vB0apPYgKldt22EIDylO/l+l6uIjYVTdsWNO9l4x7VFM9w++5Lq20L
H2Cd97pxm3IdquJYq0KxLeq/l9z4+YzuJymSZTXabQHxXmv3qSr8rpjX1kj/Xq3s6YGnZX2obREf
dpS+V71a296iyv37ZSnbojmEwd+X3jzD6FmtvrI1DN4LzHTPgECt/rE1GN6LnawJn2dAclcSZGtY
vBc7WV9kfB1aUtXB+o77bdH+vcLAy6MXGw/P2RYwUGvm/eigX5unz5BXPxXN2RpE79WCfhF9fQY6
96V0tgbLe7mgZy2BWimqsy0I3ssFPSWwt9w9vC2qv++NfmooaWXP8LaI/741+tF0g2rRwsmQsMkL
DqPe8oHI76dRPzEn+ui23+cVSXnffvzTSnx1yv+8/3Jb8ud98+ldWOnX+/XhuPEbT3swK2fDuISN
jSvLOB5u/UXX2x2jG/dF3mA7vfr9IxzhQOHc8OvdhPcjWNtten9u+oZu81lR/v4RDhoXUPcVDrUx
dCIQ1D/7+KGZX7foOzpsLobbyFxsMeawqTKGI1Pd3z/CAVFwvgGUVOYG7DyGSoJQSq1IqusmtLPY
ZwnnbyIM25Zhc+zH5VceJ2HnJPEdSW7//hBX0XHixWXx+0eEBLw/vfnh4iMFhnOFKRzVCYWS2KJa
J4MPTi9np17sLH7/P0Lf9qOeB7Glx4V73Bak201QGE1dmgpp90UwSMKBG1eFdLpEH9W4CD8Jll45
Sfi17sgursqZr8fmkHVRP0y7tJQiqYlMGNdk2wty4iRuJuuCNgMR2edtLsxRWTSzKk1zabSmI7Ws
OXL8sh+R2P7UiHrgcD2WYW4fx0KLJq7RaVaTYahb45iW7qAjXLXHkd55Vl0njSQaOjByD5/lzW5i
oN3Wz53dXHMvWq+cYz/NpOY11WGMu15qcW0P7KoQkiMWQENeSe7a35DZTFyeHcYt229F8AULtEvr
yNlzaEYGZVRNURo5w9oM9m3MKqvi6SnWcTSO/bAauLpDx16JTvoiw1NbC/f6TnzBJEkOPY+dVB09
i3vbkHrHE6szk2SUBf5RkbbekKfcHcFBeMeRRrRdarRWlXcTv9bYmCISj00/GhpBMRaJQBbOilqm
DpEt5p/KQpd9blo5KSrpi9TyzbaRLSFnjtMeZmltmTQ51c1umFXpxMvaYd7nU69trTglU0N39mud
DA2v2m/SyGozQ9pR4ViRH1nMT8/DwIZfZuLCLKLY8mzyqRNmYiFNDyXmaGxG+QVu8Yh1tjYpexwf
dJSGQ1/XhlqRe0ObwGAa5zLIW8sV/TjtSjEIYhdP3Sw1Bn7RT2PXPotyJOOI9ZIGPbEcNxjEBakk
o/nQd/2hiERkdVU4CI1gqlXOBMfZJGP8wAuNkRf441hkycChgTdwgmIvzZy9JrWJpfnElFoeuVKI
5AtCqbCCuCylVmdWjvgIF2LuGXYhaWoP+zqoZJKRSFaeGNt+dVlTtO+bgSNR0fkywMJKo2BMMwN+
h8KxjstAit6d+FntWzrpZqHefTUbZ9wZWTHqqni/D6NPWhEcR7w6yhAfBEV9bkdU2jQcBG08RLjs
JS7LYeGjsZf6vfT8tB001PiWhdG4NQI64jHWLB3FseU3nif9KtlthD6xUXna1ngKBZf2SdJOuRY0
su6QJoNKJzKlxB/B/Plkx+JQ78NsYFT8FBkxfEiT7Gte5gzjPJsELUktW4+HXR84lofjzmKVOYhK
ZvU+joYpdc7SOBg5aTIUnf256XoHSFF+y7xOpr17SbH2qYvjbJc4dNDV9LIXYpYX5Z6D3UuhF66l
tewc5yK8rLh3xnJ72gq0T1i3TyJPBl02wU4lrK7LBg3zxj5HR3mcjkXQnpgaK6XRmftJ2F64mX/i
ZHjoJeQsw85JijSQXzBbzFzirAssk8fn2CdI2gEaGWE35nrvWzQ0P5MkG1QuOaSFPeszmN49yU5y
IxmkdnlQpumk9xMqdd+0mKZPkF/XMjbZxE6TK1GGU9+4wqHDpV4kZw3Sdgs70GXpUGeQ51U9MmIQ
EEFVWqzk5SRs8tjiEb00RF5PBRXRKG0/Ed3Zs51kUEQREDiHOYVjfA5/BFZQiWFXVFbT4z9hitpW
GODDSNBo6GcZkwiETaZpu4hXI5vg8CjzUTzlORvxpDrP+uICN9FRjZzUyttiHCQos0q9jAY20tm4
MYkj+9S9MLRmwD3PygLzs+eTgYGTgxrKlQ+M2ptEe00wMPknM75wjYvIaHurI8koRW430BpyUnsl
CP6+PtDtWkYt/hTk+bg07UFhdJdJl1sldQppdhkdeYXpT4qyxUMUcqt0NMla71D32xwmfVxZxON7
hIuDKIllUnnMIsC60m/6ATbwBRPxsWDAbFXvA5fg1JWdXXKJCzJlVfWnJ9gpDXsrxtEEDgg6xrT6
XLGiGtiE5Zbt5KaMchBrET10O+JbaV9fFQlJx8SJiCSJf1K19dcocfi4KcwFfsZF3sQnZtrk8KaE
WZxFs8b1iKRRfpJk+ijqtVRiBiJXdPXnpoK/CuokUo8Tb1Jq5reGxaGsWrLb6PExiIJWAq0/8wD1
Z3Xrfipo/I07fN+Ms8uO4mMnCr+AOJ/mtj4Na7OXYRVIH1Wf9Lya4KrQLbvKpyKJgZs9ILff4VGY
dpUE3dFIxmNdZqROLL1rd3nmfdO45oLyqpHsRTNIw/Kgw8ZlWLfxoG4qd2jm5FPMIzFweVgObT89
ahu6b3RhbiHH/N7ACVajDkcVSHlUyTb2nKEveL2fZM7XttG/GH6429NonCeeKUGxBdIxxWXf1ntJ
lR55RKeyj7V0lNZtKk2QDFI48ecY+dmIO96xR7pPka7Na+RiaTbllHbotOy4J3MuJrYpThoRHNCk
PI7CbJb0oFB7JKRh1IcUMaskXjUoi3bPMBpPGoGYJA3iC1VeDKPWnJSCD90qLa3GQ6n0Cb4SPj4G
OC9AcOX7QZBOAqK5Vm0bqZWm1alo0hoA0ntgdxAZHW+sBOqxtQ46K20/sUqt3ivN9BBURyDDtDRg
WujD3PetqCy4zHAy8rTuJMz9VjaFkY1oEhxDgfPdKDVOvCRgMHUrJM06DGVPM8/yGudb0RqhrE3t
iNDgssDGrmvajuzi3j8AayYAYYMAQ1N8bijzrbIvIpk13TBxc0+mXnLqpdEXRLISdDae5Al2LM0M
0mHP86GB6sNoYXKV1T4Ow4swKb5rJpkkfRZKNybfo6QdarmxVxtuP43SCHir0ceU1vWAOCiRFa7Q
gZf+yTUHhu5aHs8GXVBPS6YfBqU5dssmG5hl30qBehAPxaiJulHYCWG5ZjllDgksFPRfPW5861BU
WsKpDFkx/agT/thM+z8TG3DiyIdHJ61MGx8gCWYFpu4e6do91wcdgc36lOC0l6UfjUlqYJj3BUzn
mOx7RUQtqqVEmlWVWm0S1eM4cz3LjNiMkD4clF5zEMa9Pqw5q2VAinFk8MKidePIrPcvmBFNuyy+
zGqOrNz0DjKnRRaKmtLKS2/CSdyMUOnSgc+Cc83T9zGz/TEIsmpo19SQTutlQydJPMvV83qQOqE/
yqkZSiMsQNgyup9FUSW7AqSGj3a7Orct13Y+N21WjfouI2PCSjzIcO3LqNSdkctCkItOgyUYxVZA
KYHvNqwiTg5jgWcojVOZgy4YFV15CHJuryb1PkjyDkSidyCMeCZCgMvTqC4bo9AsrwN7q/QHle7Y
UitLbRQFXiwDv2XDrAiPeEfoMGTGRYm7U155fzZ9d4Ajb78o/JmoRClzUcJoWFAPsZsFkpUFGXSm
l1k8S8EUsMMOXAPhD5Ej5imp+BDkojfwg+6oAY1LM39S0ewgS21dFnVzpGHiD5qMnJQtCGYU64dN
3sqSknLPaEsxrDTtLGracdeWexEmu07SJdKuyFUKh/zsibY561PjoqDGMNeM701PTYu3jFlhOioT
e+TyNBj0LEpGyCTAWpoYhhGocGIkxGrioLXqRISDQk9A6HTNn13pWBUVtnTNZr/LdVuCMM1lmdYD
j3f21A/t06arQzCS/QJEpj8L2mofoaKUBBnNoMfNIRcwiML3qUXcoh9FTjwJdAr6O6tOYPa5srXx
VZklF7YdT/2uGvgRGaY1KS3a9edQ/s2Wfpidx4WTDoOO7BW4+6IJAxwfEvgyb7tzbOf7rU/OI5sf
GUF/WsTVHszhCGBtzpGBM8tH7Fth1gel7jeWo7W7xA8nHWv2qEumDqdY1qUPFpdgw84Hg4om1XEd
ClfmkTbHSXYQxWAM92nYydo3jxxWRrIM670mTgIL9zAhuyIc6FXPBlrISisI7AnTzGOcmtOycL7b
xK3GTJBhCFrF11As7SJhu1nUfA4Mxx+HTvS10oIhy82pRmNjXzfKaByVQbUbuPyQmn44BOpJkEUj
J/AP0oxNwOwaktT9kogWpI6eVlM9jMoJnO9Xj7imV5MsNbkjdZdNXQbi2ky8atJVJVjjIFZ3O7fU
h6UdNrskj3d71l7YGd3rSEFl5pmzugLDtQhLMHDNYiAE200rLZJxWGgjr9JCMFP0TjIvrGVpwlQt
SnO3JXowgqrC3kBvui9FmGIL6+zYpZWsusIfQi1N8ECD4jMpo32ceJ+MLN7zbIMM7YSIYcqDGUmB
G2kiDEs0zqjNzQZ65WAG1kzmJM5HvsbTgeZHssvy8LjuvcLyXDu2UJN5J7nrf0PY7fdoxXYjRhyr
zkAktkQb08TJx7pf2ZbNwRUVjn5I3OjYddmsZDmRnvAPS42GMsuTkcYymSze2LATITIZ9MYhBStW
+iU8hMK00LKhbiRfMGIeOH5OKiOX+NJnZgzWc/eV18SKIu8C2PUSyr4fud7Cv8gjDFZ5fmWmXmpp
vXvG48uOhJ85yaNRTqIRBdsaPNisl10bNMNSC6NREPToq4uS2DLc1B1yhDuYiBqxuiAN97GJZshN
wYZD0CvyuA5RF/es7B0XZLTbyz40BjwI9QHvNHAgzGGGfGRF1BukfL8ztC++exKBIViGaI/FiMnC
i8/7MrLADfEkz4UkjpAIVGfh1VdGMuw737JrMEHI1KblcVoHIJtTiWyHTtw6OOXkyIz9zMogdiOx
yAdRV0zTtNulSbbL9TaRmsFGnl30g8Lle6auNfD4/EvsuDaIaQZCseLdkGvYA41OT0r9S9tk9hSn
dBSDk9tHZMrjqpTUyD63NfMsO+s/ZYKDFdMd2CC97aY7TAqSj2xBjnDErMQUYzOOpm3SnMSBzSxc
eod9kux5hX6gM3JQggnm8viiSPLzKGVnZpB8Qg2aFK5bSoaKSdXToet25xBGoDI1i2OReggsEwxW
EG7CYYj/tJMSSTjHPQdnt/ri+4dRkV3kEdMHjlsEE8y7q7ynu1kBrikFC8xuFm68G8kgrSqpMxdZ
ds+xxdLWCvPGA8c43q1Nv5F9YcbSAT6WxPZ2S9xIzb4k+HMDArHusxOv7txx7YRf9iJuHiRpdFDX
aFdvQ3Cua/vIzetwygx7N4b35FFHLMbdeSGy/VQ3LK5HYy0Fb1pn2b6oIosKTYKZ+aWPZll1zNIZ
NYXVlkE8EFo9KlOwSXRft6rCA0WK7GlUHhZ5JSSzk9O2qnoZe1E0YK171hGh7elNVQ5K1gWjrK7B
1hf6YSfoeRIYF6TAsYzgB7LLczQJ+oVJOQxJcsV67EgR94e5J6weV824ytOJztFhWpgWsusJz4tz
z03yUdzNmM9mIhNiGrTf/bCd+hBJiGL9KEur/pD1QlaJdoVgRJ+p7ks4iO1LnPXJpCqDq8SGrzDq
rj7sOuZISrmFuQuhtowZsvR8PAxN3QXEbTQSQTRwOhcidb4hNTgzyWqSShsjiPGRNoaxJ8AoZuzh
77nbOEAyMHQoLu0xpol/UDND22WF8Pd4SdCwRRAGaHAQDKit9VZRsbPVwmxrwcrLJO1yz3HLm9jl
3Z//OPAuIfaVfC//vggQ399fhITv/zpK5/FZmc/n5cEsVX+51hGefxtpXkST1/74KbS8DKtujDv/
ovFpkWUod/1QVFkpM3gfWr7udxNWNnc4WVSFFRC4FbfB45uwMtTyEeC9mxSKh1JTxwQCvsuwMpzQ
IQijOjWhIDRHi/MSl2FlsaMzZjADpK/OdUbFc8LKDL5nNagMpbwXxbzhcCcD3gPFNaF442pQGawW
OCckz7hMcZQPQBoWe31Jj5LADwaNXVYjh4Xk0GUQfS0pRCYJBIoHJO6Cga5X/FwEpBxkMa0O+qSg
46CvQeA53zTqfTEiJ7cwA8cg4uzI5EEzCGzw/8pgvwZLTPOC/HPAG1PmoYGnQSpSafgQe4Rwst8M
U8JMDNaBnUFUI0q+gzmegrKui0EbhbblaVV/oUGAAqJTWExTP4wkF4zL2DHikWGE9KjLCh/4LSoG
vu4ea1oCPqXeQGgNNbUkxPfGZRy7IxPF7tjOfHFKs4quVVp9GmecJxH8Uyf7Gls8jXngHLzFmYCF
+qg3yDcPcs3Got2LFAf0uuEZpkOpZV2HpA6lFAqiY5j+NzwDC/cgpcIYlHGguoEhI3PPM5BvMSmc
1aSbnMPpNgYUgL3lGaguB2kYCFkJOGGOQIaHPodnlDwMgZPEgWsgqwO8CzyI9XWW6V3dBdfB1Yei
h/CSltnan1pFo8MVSXI7c9YSPpBUWuXMxWuogLFySgxsEKFwZmzWCPWCoWEA4eEpKLJ0yOPSkRx3
zWfwFa8a3KSTOl8EgIu4O+a+k07aAAUz3kKEife14w/K2OOTmgUCjLOylnZuZ7sPjxOoqg6TIR3G
QZhBMGaLz1jJSnlUZwUOYjxkhBbjNnHjQka96exVZTt33NA+8AyIY5Qg0uTDb0YLCqwkxBYUYgjO
tjYJhQLNcETI+qtjHzVeZwR42LtBeNqERfm5jBp96JEqH/WVyKw+Ke1ZZDu+DF29/Jz4bvGZgvt4
EEFYBoV1d1Mo9iapuAG0DVODYUxhqsGgQNwrKTrfhf3MehWjYZfjislWAyclFFF0+fCXb3qNyRbH
KML8W8z59Q/PClRGFAK4EH2K8qkP0R+LsSYfveAtwC+LrKiOMFmojhVkE57GGRi+7dALe9MK3VQb
Gbr97eGXbJjl/LquNkhnxCkHfl59iZ0FjWEGXjcMIXF1QMGhgQRFnJzigjsD0tulFZqQrHr4pQv6
rE0ckCCGbhLMdQ7FidGCvitfhklhx2Vt42ETNl/TIPGOewO70jdj5ytOYhvCyEE0KiJIu5h1wm4O
hHn6JFm8HSSIaQBVQftD3fDVt/e95rZFZuIhr8NjZibimNt1dfrwJ4I4VD9yYVfA44kpEJy7qSvy
w0lRA9wIrnCWaB2kbdzmwOeOvwvZuxCcPsfx/7TNLhhSHOcHeUOccY8jCjIGonVhVcxN3JZfU/3/
s3cmzXXj2pb+LzVHFQkCbKZsTiOrcyPL9oQh2ZkgGvYECPDX1zr58kXd63fj3ahpRUWkB+mQfCQS
xN57rW+BQetqjsTgS+aS/YewMb+YFnJGp3dzZ3OpTlpqR8sWv1HWHh4jbB7UxyE+ZgFb2qbf29lB
GCY6Ws95v8IuksrJxkEn71C9mUtLJyL7AjtVNsuW0A/rws1Hn8x7pbol/a71eJyVwmwAT079mc2M
fFF8DCdnd1cH3OZQaWzKMGNSd8dMNjygh0irJITkxKdFlcls/ghinf6wXD0kxrd3VuVJaPaoHRvM
ge1j78dVl4lXGcYIU9wlc2ricnPJ8etgxt71+O67rt3VC0TRZC4FkWGtJgGRXOBK9WU+TfF3m6J1
Gbbh1WXbUo1yNvgaz7J71cux6tIN6kQm3Im0YT3gD9P2JNZ1qvNj2E6FgXmRJlmopeqLmhyGPUYi
X5farO54E3EgJVvWda9czxJTTUwezbLb8VPoqfu2JiZvzCzhhKiMc4hm/pKnVpT9aCCTh2m+0lUl
l2wbFDwvomEXcAJPELewSqX/hhHHNdAH2BlzobhM2MTRMUXxdSFjelUw/epjz93VMjvBw9ryGp5r
UXZb4aHqRiMs2HY551lyOo6kqMeUbM9K2aIU+5Y2WzS6y8h0VNN9L1vXfg6WfBJ2C9c5ik56yUI5
2/EElWW4tzx+Yw4qWRv1UZm2E7ssxFG4R9reb55B5eWza7Thly1of6cUaRsyj+uPzG6XJG3jarJY
TFNb9oO975KEVXaXryZe6lVHH6yk77aPt1Iw/iz1+kml6mgOIadrMYriOV0gR4+E0eswmg/dqB/j
QfEmyxJ3wUsgfuTqMqrx55aY+5XYr4PYFkAX2x1M2m98Stw1F7h4JuWkiXvuaiqKvdy7Fr5iSil6
1tiZUizcNnIJR+P86uEzzyU/pnLcvCpHRj+PnBUXsqjoUlj4YJod9pR2pGzD9jEPvC3ZwNZad8lT
lKtHCWWwXqKbJZnBQJ60hoJKF7U+sjam5RoX1zWXSW0HCtWS+Ju779rndtHvHkr8WQbrHmjXuWbQ
wsNOsqS0ZDG1G7IGY3Z4cFMwpRIugm6wugs8uw9h3i8z89/XKBovuRy+DS4S5ej5kzqGj2RI8hcw
FO6Zmqj47ux8XFUEd3TYimegBAHGyzzUMVmOhi7uF58hByRQgCmfnlPhz4OWv1p7tOVKlqXu2mmt
YZfDyjzEy0jZ/ci9+dBqXLQi/uEkXKOMwuHXAyzRIX8/8ukSrzGcYjQuRV5SSbfPGwyzko3H0rh8
x1PGWP9T8HA2SfZBzFNU6QIYAkyuVyL9L5Lnohn37qiNIRe2Z8fj6slP0iXwgIeiM2UCKegpoP+D
awK9A6tKlSHC0tq2lpx8ur63IcZDmHYwersfJOmexnF5zWU3P6SZ2U4EE4pMb/th4FfKBRwv7dU5
SA6BMCvOOm4xnaWkYT58jA9zhfrGTyOhpnLhr8fJPPtozCv46hxbwwTxrsBevmbnddnu9lm9KxXu
bGaTOy6gLpV9eHMzGeB9cSwU3OJxsq9LJ5ZSr+G7LbJHa/uhmfcC6urC24YlA3tP+2jFz1HEVxl1
L8OqvoWdmH/X0/2XdhLvPkoyhhdQQW2HovhbT4d3sfqMCgHagnGgAkwUfSm51AGs0mRO48ziLxPv
AX2wMFXxtC2N7Sc7V3SALFWbYs2vc+H8dZnIBAOHDkAusrHfk0ZLkvxSMvf1f19q0XP+l1KLl/dS
dOsJGhiQY7+VWrOaSM8ym5qCkAPGm92n4US5vD3IvC1E1Sbe2JJgjJ4fhdVtetmXkNprkToAOJPu
56N2I53bk9+27lM+yIFhr0+PUMEzGd/31RZvrcE4cIpXgCC72/YvdoePCOppZGB9CKCI1cyhqObV
hh9BFt07kUcELVWHDf3hINr+JCyfHgq19W8Ji4lt/JDyn0PA9CAn04ty70ns6yPL+z/hXuk3yybI
+seYb/hgdUwzpn41rugeMmjzTvr+HY8MfdpItDxHXEwoPq4T/BQ6Ip/H0Y5H1YtZla6NrCrjnq79
nYT5xKtwdBNMhtyvfU1sqx8F8/mnCPKgOucrddMVTJJ/68gOfyez6fG2W+Phf2ZcHh+7KGltE83L
FNUjbIC8Ltg+Z2XI9mWrBLrKtQQNlWWnPW/Hn22fzdOpcISSGuwHNmPWbv1TzpRXlRl7/sLX3iwl
AS70nLM2QXHkDvrfTHIPc9HQ4p7o7gajUQ9MYgLv11drG/G9nrc9B/1QRHBH0zHra2kWNkNwyyZd
YoTsMQ9FXdvXGqL8g6TKQZZOl6QrN5r47S6Jsr1olmRPfdVHUqnTBEt1KPdB6VefEdrV0gJnq8k2
5qHOqIJ60oqeqlNuhz58KDJfQNPnW3vJUsHjSpt4C5h42jWvFtaG6dra2HxL51T9ikSgADCUwDab
Zq34BZzDdbVpxcyr3YWxqDnh8g+2GpSo3pmhppM30GaMgdgiup5lZzr3ESC16IajTcyxAGtU9OkF
f9wPGzRNP8jez3NjKcrdY3qQXt9nfMlbX/ZsWOM7k7thkNUQebBGWBqjrt3qg6uJoPKqHHXH1yJ3
AGIKDNivZB1lUrVdVPBGZpLdqXRmS+1NnADDU0WMZq9AX9ZsvbcvyxChrIxZ6z/vbobu2aGiTeXM
9xv5gLXwcaZdZMCh3YgTr7ttqyauNQT/sMbNtEAShpskIl/RJF1QlGYR4jL0OcyXkOnlczrK7VsX
x+RjGh/+G/5JYSvdKf3TYvZ8m4PxbzTM/BnLfpkrRySHH0YzP9aRUO4pJPNAYeX3e1/FdilmbKws
+y5mCi0Yrt+iSwe8EhRX3MqoAnF5wJZ26fZB2t3jdul1/7lKjg2atBau8Jp0e9f0PF5irFnHP0mR
LWlpyIh+ULooL04oQ1la80moV0JyaGgcSKXEiHy4+1zs6o2sbm1rn1KUYRZ7GfAcreRr3Oa4EGGK
vWtMPLu8HPsO/gMRI70D/7Hppyy2tPKC0La8TQr3g85uKEC8t2M17zdrqM8L+LQkEe3DUkSBn6Z9
Y7Y0Ys1/7MkwY7nTbJ3LLdPuaRQaxm8mC83P69YXumKtlaZcdFJ8O6JMmQ9xCqn+TnWWoUs50q4r
i3xU9MbV+Suaq/wNXKJ/CQAx0lMM/xDW3T4k2wlbBf/aBxW5kxv7SZ8DUQc2MQuXlW7pAQVxDdkv
E1LdeLKE+YM/RvK4h6h9PQpD07sCq0M2MW7YjkYl6sydZwqM0OGFxewjPTajgHW4X4Z4KXjNj2Xf
mmlgAVQPXdeqC7r9OGfwQwGBOabQYeGZKQeXHSAoF7NEJ6LJAXcDN+8X9lhYxtOEKbje4jnKy7WQ
7HPCneiakCXrMzcxyx9dMkT2rHnaPjruWV4lRksY/VRFEUAo9NBlAt5ANxOEmi8Fl+yL2RMCMnec
c1l3uddTyTMAvgX6vHdKe/DBNu2WX1HYjo9x72CEYq25V7iVyRNjLV3q+IjFu+OOXQMfsVyLPteq
LvYdIlBQZJVVumBMLdeIt205LMX4FXhsBuSDMz9UHpPj8mGO9ptXYrr9vRsnGL/dQhivs4muAN4G
MZQp8cWnYTySpFqsBVWRuLYH45XG86OdyUaAhK2RqrqZsmvmdeEvGq+5zCs/cAeAZA7Ld+K7g1bZ
BmAPc4uZXgKVW9e42BhZDjs+/hqmPSvQ0FnOz8AK2p909uyPiKY3dDkh7nnLR/JHwYk1mFt5kdRe
if2cjwJFE6gu/xH1YtyaObHitcemr8sumt3YAGEj2COHJEX7uPf2fe52CeccDCorUyaAkoisOPZy
oVK/uGHCXx97jE7XhBZ71p6shzszL/SLwZCz1zmesO6a88k9ZW0uP+mtTQAd8zFdqmGIVl1N2oJX
crFFIyHQuhxXzZx5S8TqT2KPJFa7yFGIiizdyz6T3cvGNzRQIwzcDX5zMQIehnsEvHwlDlSsnUBn
wZzeTHVMUL5KiEJHM4du/0IlgR01rsf4acciwCK6zV4FzUFL7PunLbWJr1Xe98/7VuzoL1BIsxLm
H4jFPcWYV0tpzHvnCsCPYw/nvF7WZf2q1zR/SkBz4LZnY4wZe+icLGWxd8BDXWc+0kVna6m931hZ
cLhi2FHaBdum78L75Chs9D479OvmNsxePttQwQlxDECHc2Y+D8U6d1/S3jBMJ6r7Tvo49aVQAMz6
zBr+YY/y+REOQ/Fp8QNVDaXtjSzG3tVVxjLTnnqX8anavBlnYK5t/hmlgS0VUIsVcHMG/e4k033z
+FyQ+VmU4UGI6aTevN9XUw7WrPkrBjm51i2gzuNlBUE6XLlcxV22x+13R0dQcAmKD/BsFMPQQGjd
Pk+K+6WyVm3pa55blu+4O8OxN7lyoVyPaId64rNlPW0xbb/xjaEq94nZPxrLdd5kaBgseAK8Yrmm
8+awjtG0nRNXzAT8bpi/J5mTxQmMSigepn09CJg88KplT2h8G8oz+gAvERiKODovscWvkTkl+Ivz
0UOWOg3Uz58XJVrMMXLv/shALlO0mAUWz9h1By9T9G+2asliRVOszPzR6Rl8NdUzSN6CGnXXCRj+
T2zTIOf1IJf2P3r3v63DvxXb37zK3/73/1HrEi8k/Icx5maN/lMg5l/EA28WzF/f9XceBi9BxbvC
kgjZlgJgI8Uo9h8mTJz/z5vEnRUQUWGzwMX8PyZMgte95UlR4AXCUB7/8hP/07i85WEiTHQ37TPF
Ein+b0wYPCf/PHTBU03wXrksgwMQcwjuv9kwhBPEO1DkKpO4SJbgKaKtsm5ja9l1HjKk3yb/gyGm
RBvrAlV4rp1Jgc+aTVxMTFWKEIxfG4zMNGpgHKZA7bb1aJQMm6wPE6IvjB46xvC+ZL90Ar2gAhxe
mHtOt73eDQd9MFMzVwyP/B8Z89SfGbbUUx82XudZi97Pth3k1lns7gl6jZpKH9p+QIOlwovxPCpb
OUPhsPN8dOfbc3wa3bEeFdun5KXvEYMA5WA9ryL0gJAW/PIjxIhVsETkHTbdbH1J2FzIiuEKkCpr
IfcgKzESDDb9YcBaxOAeScwxm00CU6JKSPJxTBj7I53NSKqYLeMdmwlUQNKNsq+PXObfN7+B/i6S
bdzKVmXZVA87gcixcz7dwy/Qd3k0TfbRhI3mZ/Dh3SVZTO/L4oBtc2GBii/mSMSdBKnmy9WYTFdw
i/tHjSZrqTpc7u/EbPx1XROUuGDD+CEDsozEgh1HX22FmuZmKsYm3ukUqlkhsFRNUY9gDtupe45y
kGkQymb3MpPU0LITIYhS8NaDjWhXdZsVc/wSEwv6T205e/Dc6yfhWPLOBzTq577Pb+GF0RZpPdq+
WB6C6OM7Kh0FGWlsfCn62NQwSPzHkbncNsPh+yvV8YLauncpAd+5rM/D6E8zRLoY97nT9zns79c5
noqvKd0i3tg2Su4ya1NWGlkQ/C5mQz/Q8+JTpon5igVuutK6tPVNTjQQR9IO0A/Xlk9FvS0g+R+R
RFmej205PoDAhYRRyNHZmmHx5VeSTfHXnpoYy5/HojH7nopG8HlWjWjBMgJDFG9R2lpVk3WPX1hK
3JuEswQuym+7OhnQtmOpHdvSCnBKxsspFESV3ZQt3yNEU9CPbNY/CE0AAoshWY5Sj3r7pMXWPuwq
RPiMgsmhGvKu3ysAd+baDykAdsBuKURiexw9aCyrn0EYIQKVZx49ItYQ1Iv86DKFaXhhvtrFSJay
QzDpKDnBVlL2CMM95gO5ga0z254YBmjSTH53Sz37SP7R0aMbr0c0uYeCoGpy7ECXjBJlynTchr4e
dVj6u5El03XFgD6foB+poYLbkwDmi5zi5WGTh9DuAKiK2X/MAOxykPBoLcsgGbCuvlujj72MouF6
zIPuagXh9EDMC9HEL1sPtR/SYwYn4689+f+Xp/9BKZy+//WPcM4/lad/9cKBv+rT7dv+rk84YPJm
6BdgsXJUKAYp8e/6FP1PuK8oQowXeZL/Y14zLUDPFEWaRQwvUofYDlPz7/qEYzVoDncix9CWJX9B
B//54/1TH4FX5P0LJzj+zX6LwPPk+PkwBUSQHlDx/tnlm3tmjAdzXKsCD2KpxqTtS08nqLqT5BhY
b2Gwn3TspKnSqYDLxqTVX6O0A0L9D5fuX/ws9De/GD8LiAgexxw52RQl+Dd9cpmlmVsBohN71v5k
jvaAt0r6rsPqV2B+sauBgh2PcQdFi9DUe0+sNzVQNCRRYGkrJL/WTCMPJXMJJ3iEED8G2ItQJlRK
r874eK2cj7FxUL1n4gSCmmAYdqOZqqTdxidJl8FVRsVL8m9+u9/6gCjiQKVgb94gCVzq333Oxfdu
aJOgatkd0ZkYJVWDQbD4tS+KMIg8BX6rJJ0j5DyyGCXSF9N2+e+vcHyzqf/BUUaPlFEWAT1hALMS
QCj/fLcX3fd+Ra2sY1OY6DpDSiiaduJpj8zOkvNHAIiUnXyr3I8DnkSPUOKcfNlnioRnArJu+zdC
ev6bJn3r2rJb6vhmMlMo6r953B6M5Ah+q6+zDDb455nYUVUes20PsBLzEDIRZElP0FFaeofiHyDp
J1l0t0nMgSXdi3Z5mOQhEJ4gKxvrsHRH8jAMefqV9BgJGrPlWpZZENH7sAT+GXAXduS27Res87mD
/7pD5EEmCvEMzLcWEwgaszx+kbuM3CWPNsDyOcIh5MsekSIt46kbhvv1SBNWLyby/I6syfbFiUO8
QVIfXb1rJpA2kHnnywO25g56NJN7nejA01MU4FNW2BlWcd2T0RSNyKDJQPoeXfY0d9mEnd8t5LNX
TMCYizYPsRa4uv3Ae4Bi5dGRtPhMYDImJ5OkW1xvuTfm5x6M7l9Rdwt5EUN79HWS8hGksl9uMCui
QBPAcDJ8Tx1avHqd1t7VRWEGUZu+E6bkbA+voOCyvEwxU0HsoAtFkBajKUdLg5RL3Q5jAMKWCG/L
zAoREB6FlnbCOHakFwMYH8EvBMBdCfgcI3sCJjb9N0ZGjM3pt3Ucpzma/oThvzSJ4vz3phpDl4dX
Aj7YrXp7RRy9g9MHNjmt4Mx48enW/4WrjzEEPunW0u1+KmILLBVufX6CTkGGr5PLvb1sYoQqJrFW
5su+xwNQaOUydfGTYhqjXzGsdxzKNrBAsjhbKWmHrepgQUAbSOxOTqnDHfq2MEFRgCMK0Ke32U7g
66sFJqGe+7WiK4fkSTfGLEB7dszNNsJSr3tLNn2Oe4k0sFzy+XvOd3s0LU3k+ilo4/JaLHBZqmOe
RnHZJ9ltDewvhVar3cXyQg52nLDSMlZ1q4E2YxfonhWcMEDRCcIWAyQUSpdXpIEQivaMH/mHY2XL
Xvk4RSPq1tiTWni0D8hZ71bd+aAOfUmZ9LAr5kR8moaVmNNU5Nlw3iXaj4oSfntYcsP5fQ9aCZ74
dsTv8BgzXL90H7aP8XREUGgiGrBWN95OKCgb6Kjak5jKs8PscpwmerRwcoUGGiFEat8nxMe3tzZE
oMAWmxn1acEIHj3C1nR3e7Kve6NhVajaKI/nina9nx58MBIOTGh5vbau1w0pfBuuBvmz44TUgOhL
RiNMLy5kLWSRyBygNS0A6To3OWL0MFtxr8d2XPsv3oNmanoMK+0rmjeN+WQW44HHPmYIyiwx7JJ9
KuDTMFrAhp5hqqI5p3yZ6qSfjC/5dChf4ySAHRkIUsSk9mzY3iftBJTC3a2mIq3DNaB5ofAI7858
i82xQTrf+57fdXO+j+U8GzxpYW5nf8oWMYRy2HLzAvk6X+rQx5MvnXPdJx8P8/wpHpYeDqSLYZUe
KpM/OwwKutqkG+ALoGJ3tZ1o21UBKb9mnIvC1gY6J69yts1LCYQvVmdnii2B0gdgoIq6eUlvGV+o
xYuGgIOguhgQYFdhiE5sIPvc6M1GpvJpock9Idn4J9h8uNsi62CAIMXQmYvZCokqPvfhqIuxSJ9T
Dpcd4puGh134YYqaqGUSHkBryLsoIM7XcabnHxjcYWbIOIymkX6XFnOGOpZyzkO0VwvZaV7tfQfM
PobjOn3OsxUBKD+x+A+aDEjjrLnLHdK0YqJNYtYJBc0L9ZkUi1swb/o4urdHQtbLNi4YJ20Xq65E
3NfrE9ATMtVxzoWogR2DS5FrHH700pMe6QaTf8vSbuiqjRr5rhVNPxYIuGXgdKAA4fr3u6jjroMZ
ZgrpXxH7zI9K3/yvytE47WB2Zu1rK+iC+NW8Jiec9zCtTWpgyDbYzGPgZHzP9S3nnEJ/BoyUVTzZ
6DNN3egqkcjiU7It8NanziPTz7AexnIIpmXIFK5Jclbzrqa7NDtCWt72Ht5AlSf0+TDdIurWiyVH
DJVCvp/8ghHnUFH82I3HipSqVkVawTZDWqJPOmTQ47Af5NTBsTEn1cNehckyfyuK4Cf4wRmYNJiz
6JtcktgeSP9G0rJtYwT4QOzxo2o9nelTpDskGnC8R8lllOX3ms/ieQMaSM8eyZCiQkaUH/UiUI8v
Rns5vGKAnuMPNOewd0OXOSTjHBzZioo2wWg9Iol6HwqFgyuQs+hcpZIJAUSaqQXoTafH8xxSRClB
n7oLhW641yvJAo40UJogy+T19h4hr+1rx/GtJcYpgn2RuP1BttrIE0siN2CL7FHVp1hDllWcgzHz
YcIBEdueqq1GuRzkaVzm/pNy7fozFS79w3Ztkp9JIeb7tAMg+YFuQMSuw35sQ9WPOYTIqcOlLBOZ
ILKZqCESN02mixA6TY+okoMBLjmmdPhh8oAAikA6Bx/sKGsO8GsUYSoLsx6xpeNPtw+ElVkfo2YT
M+Q4zWGQ8Xl0twerhyP6JUQdjAx03jjKwir45c0mJv/LIweCmVnC5D8jtTtE1eiPFemONIDBIVBb
/uyPzTtcXh4QFFd00iDfOa5flTn4suXhLBiTNHOTOkOLIdjyskK8QmNhSzl4mn/CeQUJRxYmQsJU
SxXLcvapSa5RulBY2Vwi3qbxwIqHyUNHKeWoxFVwL4oXtJ1hudOuG3/yfs3ttWuBm1wlzqbRzyPH
PajWnWCb2IhP3kk85dtZ4nZe6NqStzWNpqiUuZ2fjj6afsUIBC/n9pj79IN3GlE8zUOBRGphDnIl
OlcSi2yMEFFEnwUfpLDfNRmTH4C2i19gV5BTNtNKdLkgj4bsvHUxg7RlkRE9IDZkdzgwQI5lLjq1
nyZrgJ3IVKVLaWJIU82xHOyBSAtvTuHYh2ZxM446oP3NcgQK7TqkO20bynzx2Mnm0cBEY44O3xK5
9deE+QXJv6n1X1zs8I+yLS4eE0lwjMstT24a1y4JAoLKu08GXiqIpRynNbQ9TkMoid9bGPHR4OIm
WbcDp1IgZJPXbAn+vVtdtCHdR5I3Lwv0xYD7ckA0PabQcoWtmlyCB7sJhUJG8/2wQZM/BZeEtIEo
BYs2Sqz8ple+89OWFeqnHIEmfJAZcNWGobh+iXBi0dj41MKl3miPUw78DMGvIjhxY8LBHQHkZDup
xZ1FrwogB1BG+5vfE/2EqzNvlxQZ9M8TzBUYkDYJrhwxF34Y/ZJOJ+fZ9HPdll5fbZ+MHYyklL3r
yfNfFATYzyVEM2qj5MCD89XiRJwx7vy3JHEp8nS5SUmVq1V97We1AMKZJ13U6F0Yu9t2AffUW0Ff
VrT2cBY2gjIPoB46/0b1JEBlJMPbPqTh7GFaTJUhUSYfuKLBVTml6ytmHtGV0G7TvrGe8LQ6gBTh
G9Gawni7ESiA/xxM5ag4cFKPsFP7kS2Z/5biS8IJKSyFGtkt45WoOM6rIaXyDWwKUI1BpRM0sJgd
Q5np1EdNn679cU9YwZ4gxwLZ7Gc9FTh4QIFmjHMDwHVjCKxWGZ35XasFeoxchBz+Pp4jrFSLtGm5
YCL8Eojz2JmE0X/SxSP2AtUcMuUcz4LByMySbzqiOFUiRYn7gdpUwOIWXearKd2gS2cUAeaq1ZnK
ztzBrS4pCdH9GFx71BCiIe9RoKLnedyKvHEE0WVsVR4wpSaJCTWUXSRrsiOFv2vAFNYUnxZquIb+
z9UNqavGLJrWapZH/w6C9gAzUeQo1Uc4yMuAVuwRO+jt9I1DLm8TYDOcOTGmScDT23Z38eR6VaFf
Cl94R7IXhJkJvsBla6jQM4x49DKr/tyFhvvakRjUTVgHDMRFVwDXTHBVEZhv3fJxx5FW9KQPpLyB
Dceg/Dt6rxwwT1BVXXKhsRzPEYza2h00gvALk3PQxXTvIE+Xju8I79pieDraWNyG2KHS44L+a4P4
QpVyJ+/y6WnEBa+kUy+J1bcsUrJ+2bMZx5K4SD/hPI8Lwh7dSZth72oGQfJn1HIYllzOV3hT+7nd
wBfqxMgrtetDEYYvhOIMo+gYvvYFsQhRqfSaD55dB9tdIp+Pjxye5mXo4FYKBnEWTzc541Cf6cbA
CxwsNMT12Cucv0ICqQ+rR4QCw3pmZloecc7PjLNeRLjuw6LqZabfOglUfr01H3L3SGly/WEUeIg7
a8/rjE1709NwHn22n3tKXLM6AFGY5iqBA0DuQpyIz/B2HyB6PnROkHOed+vb/2bvTLLkRrIsu5ca
B/JAAAgEmCqgvfW0jjbBMaOR6Pseu8lNxAZiY3nhmXWKNHrSTsxr6qRTFYpO5P/77h8mZ7I2RZpN
vtM4VFRCRBKjWc3XqV1l+6Gn1edwrbhd+G5YPJZlrkGGAKeYvm3GZ1Eszl4EYtzNsrmknLAWBZYj
q71rZ5qbDRye5Y8sol/6Seddn6hbt4WTNEq9PrXWcinTxqR7YvTGdVkv6QZodCDab4Y3ZZHvpVsX
R1HF6mix0i9dN8Q5A1q6sMI6OLWuo1Kpr9qeDqvjFCW5VpYHlVPqEFmk/Z25fWiL3Dn3mGXuuAft
QwQ14y1A617QZNH3IjO+GFZMwyUps0NVZyfKkKbfECw9dqbbX5AOTc8BMemVkk12bWLD4sAto2Sy
tvC+8ZYiyMFOdBd1jIFYQJFY3wNLsXebBntnLlYKzJeehrAg51rCpm4pZubbiYbyDg0WxqTJoKPg
jHe2s9RXeZiDMPZcu1i2HjJdoUvok4u0byNSeQ2Q4ZTVZ3swplspNRddldZgF4BuOssGZmAe0+QE
4h1tSPJYj2Q8zRtlmA/0pELfYUkzbZqunf3J7CNWbB2vP8nP741tEkS87ed9xKt9E3Pp7PvenSqI
l6hdifM7h5XE7WTL4tiBdWGZGjCQ0Am4DGqX3EBJ701pSU+VnWUM3/VrnqLOWWnK0NfdIGDTGS+X
KSn7TROmB1Yxu0ZromMQ1cFXuzb8CACPm8y5tdkTn+HJvi+mo111EuXbEAQXI3BG5dSnYE4fpq7Q
z2bjDlsHtsbsVhQO8s2XtSM2ZaGX5zlJq4s0SLyGV5kXQBFt2pF3WKRYGep95FCtpVjLu0vmm6Tt
2U/pLvYKzp1HMmHcZ2LMMOeEza6JppK1VhR0NQVdnlxzoYZ9ikwGXNe8hhAMH3rHnK5o5I2kHULB
pktoXwsiBoETmh7ANKIB6JnNKBa5nXhepY52hlMRN2ytp21ky8C3VRs84pBQ+25GVyCU2EqXVZPR
CDBM3VDPo94K3x4isUkqh239FO9VPoDuWgP1BG4Q7CsOAOgk570q5Kao0veqzMnoa+KlHrM9wB8t
J2nZ8rnA+pMOsj5FrRj3TcVtyUPJ3KcO22wz+0bjkdNIP8VbuvkqphOJc2F+GKE7qMHY0aGGn4Yd
StRGZ4mh1hoSQjb73NnZQ9Ev/K1YzZehO0eHKdDc/UBLZ1dT7fOKLloZy3jcGr1tU3XIdE/Pu/yt
mQUcZe1+yzSe12kQDlvYsdbLYpq5tbUCFqnNGtFuKb1o7vAUj7J/7Ef7EexOkdFm2RMPzVGDKWe9
3Yj4bFUrcome7jEjCub1NR26FeJejmGVOn6st6Hrcx1V27oFgZ+j+1mqs1QUCFKXeyeEipyLcnwM
Gu65KE0xtlEbchMLlMgs39JBIQS0As9sM1hcTC5gI1fpEISH1IZVTZb1FkY+cFqi8ACxm1Cr7Uu/
jKf+Mjcd8Phg9ZRlADKyIO7As3/GjrJuKUbDvKqN/Isda+XejOKIVAXAfDciYGzS8TqgCr4hx/jV
CExuJqlr3HMV31BZB5p4GnrFajw1Q3zVdV26paedPEnbdc6Io1AHzvn3IFYvg4r6gxhz59AlozV4
RUvgYIq7XdIat3LJXjvaMs2GxifNyll9aYxwQnWWWdITCX3zVvbUL+ym3reSJ5hLVGDTUYLa1FFZ
7rOuSk/aMrTXMoBVaincevTgyoMV5s6FtbC5qYJW7ug3jJdGBiQVxBr9asxDlNn7+dzTd4D4U75A
8nLQNRF7SV8Lbxq7u4Tax0odRofeKh4azRh2VtT2xYb2ZPuUm4mNHgxTWYMxgluk9pDahBtWWy+m
UZrbRWpoTNKBQu7spk8BG5oNPFDhZa3V+WkXGvucvHDkFUllbsOUumxrUtqIyZFt52ohdei6zVXb
mT2Gwy5CyabP6gb8ooGnpW5eV/m0N0aTr93NlwWeuKNsKLznRnPfLI1+aNAIPccFDiW2VKtNpxk2
xlI0x0CPhn2V4bQwEq0/RWbqgMyB/G11aPmbMSkOTlh4cuhrpHRZcNXkA4IZbZekbuFbc4xKcaK1
DrP+pNgewmk28RcRt2ciYZGf27wpeTQr9HkwA0dDVDdstegjsBw7RzGKoD5dWCqlQnzVrPGwyB4Q
sE+Pqe08N6y4zkonekKoo+US15bQcxP7hn8RLptVJNQSre+u105oJk/amFDPdVBXbBqqKJWnbOJh
vMk2QWelh7GvKA9bfXii2sBCMQeWVyTOp0zVhwXWcIPxidBD4S67otaIJrXGvZJJkm4mVxZ3QZVe
pl31Q1tIgPlVat4semCsIXFjV4+t8vXptafBy1OzqA5jGPimSo7uGGMZBI1/ACy+bVvX3LHfOUGE
vSDQsDL0Wckdb/juBTy6vWhHxE06ihU9jqZzlehvQfdc6r31EoTaQw3n5jVJ2viVWVPliuKuuBeR
zuaGTEedkpvKeOFdzyxiqZO38Jd15l5KrfPJirRshqn2R7Qyd7Bat13UJ55sSbRvtDwAI3F4Jheg
3z8WWI6z0MeK0ow6zXYyvWpEgn2jyOnN2VRAj+4yYBbSaHu/anQj/TFe+9vD/L2bXqaAQpjs38Om
fezL8Sk2YG8L92HSl96r5iK5jGlWUMDVnd7VaxJ1IxQv5qRcuwqiuM9OJSHo+bICH6y+V1HTRFdT
6IzBYWxjSk5cDzTpKg5/rePPJSV4wBKnBHS97OOCMJ5HAqWod2ruY95KKw+zZxENsrJJAlNvr10K
i6ZfWUakfSH9nWr7RGjRcg0FrTtvlZGaibnB8qMVLwCBIV7aGm6j3FDBl2xL+sS0niCdXIlxlgI7
WbY2NO7hWKviiowAWsKCqrf+0Nhmz+XruoV1aHWaSVcGOjtxgj2oswsH0uVZm52GwgHcSLFvENms
UFxKwu8MOg7gG6bKmQ62GJaigHlYnPK7Yn1XbCdOo7pqeTYOd13lVg47u1KT7B2HZdTFATzFGC9r
agfJrYH4qvgBdTospWeum7FhY9HP5qRjUh3GuyWyZOoFLuJecpFJm51bbgHxFCRJ1hzydqybgyNK
MV5hDwpspGxspR7pxwxU5ezEGvYA5SlWVJdAZctFn6tyS50Jj8Uuy6CC6UANA4hNay7O8q5NlPeh
31UbvRZ6aqd7pWajfxzLabQfwtpJq5lqCC2E51FEvIDNqDTFjVChgeA1bYMOLZFsJhB70GRjoBpi
Cyuq/LSBJeP7Euwgqc4S8Ysx6YVkTQdmcyBKI9UT3YdmdrYhRV3SczLm1f9m1yBqbz1Xgur2UJVl
ultUbIJ7wGGzNFoyl6TKCrDlz5WjkvLdXTRWRGxs2J9MIKfdtZxrwZ69i8DBDmyxA3Wemt6e9rE5
DPmFnkLi7gu2XM9VYOGbobwRetHUUDOYQE9/wI9GxW0dmdSzuzQqL3UHNpXY5OxY71pL+pWgqOVE
Z5mUvTyMOiZBQHwevxsu0dk9sOJOW6qRInX31toNOwqCySxFdYMSlk52UPfNeGR1OWv9EJzrOlQs
FSVJHw9lXv5CTdP43hVZPO4VG9DkSqudCK0jb71TYWXlS9bXmvKD0O5sshTVrhjnwGT7P5s3VdK/
RrOmk7UKhkfJfb1dKMJfC0jht5TnNc5c8ywn1zwXzbo/CALeMqE98fIrxAXGvSc2JMaNCgRqRfuV
Qj/cmI04imb9vd1PF5GROl7YY9Mt9IwjdwG9y9SG5x1sKuRNXKtjGFnadZiH2g1BrircTnMk2NK7
Tv+elm1wKUCqwiPfRL5RwOCGLuJF3eW8gq8DtFSP6K+1CyoS1z1VyK8R0eTdiPLnLZ90HGItKjI/
oDtmDB3oxZCW+UuYzsQshRV/lfY8vNHQzfZp6iZ7mKrprglJllRJgqBXlgtGrtgqkp1uF8N56Q2O
VIbfu7aZt+liIzmdt4b9Nriuu2udaVMb8wtUile7zmm06nYPEhF6itDUiUqmfqhKNoIWuedpEtdm
882e3JOtJZz2xE0umqTYBWVMHZ02cH1QVZNul5lMLQ8GKGIKmW1DWrBL2ZXVlKbqcXx3hTjDoBw0
O8qIXTkoI5HBRZllH/Q220ap9lrCfniqySjsG25/u5hLeDGXdc1/LPp019iCYOeik1T/OhWaiVg2
z4D9MzEtzWHMJxXuW43d5Ia2pvs9Fyp4gDmITkYSrUlc1UW3gVY2BAtRSRtUukc7PyRNlZ95jNP+
tlWZdJSzJIsNUwz6eArtSpWH0GTdCSaJJ9vHaSfeRT7oth+NYZztyBMEmKUDG/5/oM+JVzgzxz25
CDoJfb6wKyIm6T5l/FLRZqSoJXzWbKF1qsxqIrwx5vIu1QL32xyPqLlRRMTdtohIZni5W2SPoySz
tzFZ08ozLDjbxMmNiNmY7FvUXmGToGrNWvBtoqfb7EOexCXhI1ajm6CK6P7UQWM9SwDyH3REaDMv
C/0oULvMDneG0uQ9i162ln0oOoSxXAOTb3dK0zeijqOKSl+cEW0wrP5bNCdR7tMvEskxAii3/Jj7
iYQwYsd6p6tcB9oYFt04sVap9APlQMS+IfDOo5HOBTUtx6R5kgt4hF0n84Futb2kLyDyBAIHutTw
sTw4Ih+7LarJlsz3dBJNyZXc0DCk2JqltLw0HOm+HZZV4Ot50Axe7LTFpSo5BJ7gWTOfm4HFrFdg
cj2JMAFoT5dYFk/TNGjhwYka1oWSFdJVnwfGut9fWKjUsdHSPQsK0Z2c1NWcx0IaNPDpz1KIlCOq
rUS345ybk3j3Cq0vkZ+6NohevfT1Q8yGOd6qPI6aLeR9he1wni3KLgFB3Nyk70HFedaPwAhu/8ju
h1I/ZhkaZk2d2j9kTQ+amJTVtVte1vGjUrKNfHyVjvMUdolUF2mXGo+jmom1bf7hTElRllIMJMgQ
s3kmUf+KRohGfyRIZLNxLXt8dupcPPwjojU6jqQa2ejBIFo5eiQvmOfgRqMVNW8Seyqf/xEqFRhJ
7qD2VXl7PS7x5GGYaNHHmW3//o+CsjWs7NBtKfSQUSpMY/jWlaZxrRYLMWTNPbPsFpTH1fEvbun/
84X/x4UG/N/xwv2//tn8659h2bTLv/4zhCj8a1rFChiu/9//8IWYuyyJpYNugm4AUkFQ/Q9f6P4H
zQUlwQgtXRnAdf+Pf2eIBNcNy0jDJIyoVhrt/0qIrP+AxZL8kS3/MhcZ/w7//pEvBH+3HTxIAnpL
8pHqg50FIz6xSSWBEESQn4LJXq5Zl0cHolLd1lia/spS43BLVyygBm2Ko9NV5ifY2/oZP1Fvf30H
fgbHhS0ENVsFZj+bTCY7Hs28qUO8/5ZAZ6zXV4o0/7maLecTNmn9pz5+FHQmJCNuNYX47MNH5VrL
WohWSNiXOZbJgoRggeAw+YSbMz/ghIZgtwBG6K7gnG1zFn/9oKUbR6weHFOlGfNuxGVydLDgxJQr
BvtqVDnSc4kvzKQiHTsdju/c1o616udvEl3f5QBI8hDqmW1CiTUUFpzFdu/TWUziQL2bAnFts+jf
dRBWNq/GIU23ZTLyPplx69b4NgNxbdFZ8FjJrMshMq7tNqy78V1RmNu207i+EZO0RSji0MijHkxR
j7JxRhMkGNnWwPmnjJ4Y4JJcrx8jFW0bfamsk0Fto/gEv/ztxFD7FK5ylKDbTqv5w+81obsPeKmx
LA6nb3Y9hbtg0NJPJFN/GXl+Pv3cgtyINsV5lHdc+B8+pa77kZQZ0w9U2IqDRvfwPLMY9Wau0Qd3
MLE5aRJ3nN3W41bGZnxraYR441WDym6ivx4ZEKDlIT/RT8+Nv2FrP94CcMyglqi6HAaNsHz6gPk2
RtplWcUXW1rDwec/8tQf+qk9RFmi3f/5s1bt2S83AR/GE0kAQJrcc67+QY4w5ROHFqCBMcohfqBn
65B51Jf8wIiX+luYWsi5C4ahPEGOgK1QJVi+GeEwJfQiZH9vOZ1TbYWYB+rP80IPMtID9p4paCIe
UIvISILG/tWBgoj27KhJperAf+5Gryqmjvz5aNZf5tdTCo2M93C1JqBBMlYU8ScJU78UqACXggtH
zx+WJoMwsMLY7zvrsoLe/fOH/c1pcpnPA4YtARzVRz4XZqzgDQvtYaVmcBlYi8UWJpuvCy0wL/78
UR/FS0B/wuUU/WV71E1DfjiwqAhSzWZ1Avka6+U2zyo33g21a29lSjP4wMa/APLMK/Khs7TC74ts
3Bu2g47y8qISkixsqGOtp0Htbg2WjP2mUpH91oTBEpOQKArAa7tktkXSzV1ECjWtrvBrT3A6UxgO
vg5e+mrxR6+mOc098GTARJ2wz4pTpErM53nbGeWps+zAvWZ5aNNrneXbJJ2sBH/QqlNZoB3eID3i
GdXZJTM6wjjSr8jNUrMfIvKr+z//aivH//Fy4A530PStyireKL9eDqnj1sayhu2tqAxqT8CKMHTI
mGjWOtMgHxDxNM8hmRmGKLSdvV8GeOFtTTTzunHn5H3KWlnQgze7Wx6wCsKvaZbnlGLaJaMSrGIj
k5F2cjaM8/u0hKg5amoWr38+CrHegR8uapeHoQF8jamJytKvR9FlDfEdmYVeWZRJvpMzu0ZTCxh8
4xKG1otIQQPbJKZoXXV+a4kJm/Hs+irL6aYMrL+JEA32STec/sG0K9MfNV42zHpJKZH/+ct+fHKv
1+nP3/XDoytwGm7Q9ZmapOboi4Q8ukQau/3zp3xE47kd6DPQOyANqJtSdz6cWHbK0JQZRMeYDflb
ZuJjaISRXudTUt+HjekQLnAgM2IzuzLEWiNkvtIUgyXI/ubP3+X3s8NXwSnJo5qvQ5Hw17NTxZMd
BnUZ0kOg3Amn3d+ZzUg8iXCCTn02NBUBJrv55GN/f9IhqnRMxctL2dRIP/zQqg6IjFusXShX9juU
bPWFLOtqY81FWpDNx17x5+P8uw+0MWfyxMOjif/t1+OcloI2Ne0rDzSv84u5tBnuAIxaTq0gFqny
T15Mv19JqGh5AzrEMPllP04mI1VND3XG3z9m9crzDYVHdNv9t69XPkVKIaWN4tP8uOLNJjoqGUVb
L2pcSrMjrRQoSPXJmvZvj8Wmz2lKUwjxcf03OoVimhHH4rprjU1La1/T+ag/n6G/+xSa6yzbdfIi
XBy/nqE8iIcBiDBkMoEGtUMCdCuJ339y7/3tpzhy3aIIaVFq+vVTZJijuxh5GimguWEjwY8PRDKm
uz8fzHrb/PrQIyrAWWH5SHzANj6EX3RjIkWxTiQb03HcleZk7ir+6h6HMOiL3cyP9ER7JpAU5icH
+NG8xLPFFNxYaxJZJ9rkfPhoUoBm3UBbecwOMbd6t5T3HVEXeoZzsS0Xd/ZIKS70qfti11vf6HHf
J7FEzB/QBf7zr7D+mB9+BVSL+FrXvSJY+oebTk5GG0cWRhV+7Oo1rAmIzCbVCtdigMqfP2pNqX34
LEvwLOFNKS2GW3y8SO04bCZUb8GmjBf3kbvdbTdF0g/KK+ljWuQS8Sfs+2I0LhlkFTOrh+mBFzB8
lH5F2EePCd1FcWxJR7TeRKlkIieMrW6X99TJ/L7pF3w3C3gkeZo2oc+EtxzOQaQBXiWWt+DqjU6I
yK2xPu0thxEYn9ztf3OIaxQFB7binYFD+9drd2qqiEo12AfCuWFHz0oANXb9YTHt/JOb8ffHJasG
Fmxs5HVC7fqHMyc6xFKW6Gj6UFz7PpZzd6F1YeqD3v0o4Y4+Wer8fmQSLadugYcqXkPO+pb6aeHr
yjw3l5GPm+cF1ESrJtYt8B4brRW6+uRn/JvXLwelQHrsVVhM1eDXT6OaGFgpCM8mM4jUVroqTp2D
y5IBI8EuWIgcjKjvHnMk3Hd96zZH3UQqlwqZ/net6X/Vnv7+lMCNZmA6p1BAct/9cELNwYkHq+aa
VcNcPRnhiHNwYggFUzAQpmygnZdjlhGXFnEuP1mT//6Tr49zA/szu1QK2R/OcDqj68p7fnKQA8tL
1sFlbUw4P9Kmz37wj8/c9X60dBaw+DTYo318F/ZBHqVUy1l0M51QFJbmI8oI/81LyOJYsB5wXk02
nbzifz2piJwqUfdMSEyIkF2FCzDjPEXaxWDK8pOP+msf9vNzjbNFY5VPWTX0LE3X3/anyzVJZWnk
JQHvihYk7WPlBntaSFSehhmHCZm1VJqHRZ/kclQphWlOZYFxdiIPihskcXATZHntUKVOWxcxZ1MA
JnSAmptoBHa75Wkje5rYmdS9rtDiJ9Iy5GGgusfyJqa9lzFw0NCe/vwM/f08cVgIh+nGIC1Rvx2W
ZVXhOjfO01om2UyaBoWNDOiT2+/vfj2YYFBIHYP3+nT59dcjW1HYfYaTThZD/XXKIhwOgTNqyc7V
Q+NrxVSZGkB56L80gwZLIwguig1nQzynYRYQ/bCsZYOJkQUCE69ARAXF8abGSpelUcjTG/tZ5o0U
DCZIV3SN+AwM5mcClyOCcLFJVZ88Ln8rPXJFyDUjvQ4OYEztx00OeES31EmChzNL7hHcNa/tCDoF
WqJOFrP0tghAjbupyuP7IBoIahByvf53zx73GfcXn2+y0/rrqffTRdnnmRqyAD8zpHDGhJeAugZh
1U+O9PdrBIEJq3bKE8zjJcb968kLGdSUjMxZ9wQt3k1lGPI4BIO+/fOxfPSY46WzlOEarAWxLpJn
/3CNMDSBBTthUo8lxPhUq9z9wXjT7BDXgXPfx2bqz70e9dCftu7HrTVdjqOjkxORzmWi5vlFdHP9
5ZMvtVbUfr3tebrwypAstLl4zA/vjWpWDNXV4OKYJSv7C1yhCBzsQq5GySZC5jECCxeImaxi3lYG
tJ9v97kybnSo/vs/f5lV0P/bt+EcSBsPDe9nfqRfz0Sf96ILGcvIhJakpb4d0P9jvEo1oGQqev04
RZapAdkn4P7MJk5IcXCXfU06Ai2bNFXgb/GsP3R9aTwR/Uq+5DghVtoSkrYHFfBz3YpfmYnszBuq
UA5hDohDqLPIpN1H2S8m4Wlq91bQauFNPA3Luz6xsvN45U7hWY6TvDTIqb+kNKt+5KhQsP7hp8m2
rhMEj91cTsTnK0T+rejcbyw4HAI99NTNbeTQiVpnXJimB6+mSEnziqE07ObJG+sj5xRQO57XXqTg
5ZlJ7Xts1AxfSzoLvlMPF6RKtSzXyNPUPY8MtwWGUlHxUsuWURd6JSL6gXpGcdBAZDPsRD3Lb7Vy
s86fHXKhfkLhxd4VctYx6JVuZvkd7Svdg3/txotp0KHbnXyWL0jEx7WAERWPFlVehlOFtj6cXMAu
BkcbIyTLaGDV2HdtJ1KG7rpgOILAcQBj0QOeLI2zPLVFQT4B02V115tl89Coermh0avVuAVmnsFl
0KcYT+LuEdHbQBTOadPvlTF2Lw6t0osyaCMSo3rvRL6dL8U3fbKLrZHP+XxkomSMh64v7RZ2UxKJ
qEukbXWn1ZNH4Hd5pJONLMaEdDeOrTS63h8Mu6PZatHsJOW1GnjRLKO7AitVb6Vcptt5DNxbqfoR
vdYsjAFOse9fC1OnrMYFyfAvs2uy11wWQDBJsiyXRZq3C5i83l2x9S6eI3MxX+yCUIsXzo1YBThm
lN0IWyNXE3WxFe0ma2YVjW5wtFhdl268L5vcnfxpMux+5aRxq819nl+5ed0626UwedTqWdk3+HrN
fMYKmTFyhbhuUhCe61AgJU7NRMomaDli3V5csWXAXIQy1XQZsrQyN99LUMfBg9FGRVkWKXhfYIPe
ghQFrrgm9gDFaxetsA6DU9jok2YNfFHWTdp5tJ5nnwHZoLkt5CmtCAc63MMxXIA5crBo1d1m/fWK
hdYtfXA/kfoCFkxPnnFERduetdK1aiTIpDh3Ux5091WsDVS4ST8/l01FPnNcluElDzKClbYCqt/1
tkI6E7DKvAiWJHoY1gzgYz8gACDMWY3J1oUZJMGSp7A4ZuQUjHpSVTJuCiqqthelgo3hQLy2AcwZ
KzrMFNs9MRhEFfPFqG4Zx8dGhxfa/J2QiDqnVWtkcNPjcJ/mRdN6WsWaha+TF187xqaGJJ1VexE6
TsWkzSHXjiKW6msWRv3zVMF/k8BRA3S4RNcG90SPHgTHTe97Bo1b53S2OxyPnVNcDESgo32WMlzX
ixMLG8BskV7zulZHhyimfvpK+GVGh1wNWHsnS6/gWJse7KGiAXSyHXtMTnUacMdCWa25D4dpcemQ
Fncxp6c8jpU22T63MFiPW6y4r6M7TL2EZjCEX7fME+2QEOHsRPs67lqmifSYFU3kDlRcy0vcpggX
pzFx4b3aPhfo6gN9DwMs1C5KAKg9x5mj9ymsF+ZX06jcaeDOJ7twtQvDpLbizVpQvbFIxPoTUMW6
ycIB0ZFj89xGnJcb32CCLOWZFaJSJtoPJVqRan3CJkzl00LCP149DQlAWCimmXZQkQS73lFRddSj
jmVPh86BIV46Y/G6zrBWfjqHT1Gk54DlWm1E9e+C820Gd1rovOUx84PmiFWwj2sOCtFyGwDhwKhN
chxV377HLNdKzzBGMNQWRlY/TLCbNa5HMFNcHvP3rFBgK6rrzGerm5kZ2ocmLw/wRzfx2slwiW/Y
aetnZbMMPkJ1wigsf2kFdEs8pH7PtLblpnCa6I18vjNeSJfX3qFz9HbwZDdSDo8Z1UoigZ1F4Ce9
XvqpPjgdciWiqktpj1+ILLMiN0IZuhugUpT8pMMJtkPY9/WXRU8kYWNxWcb8onMwnFWDIRHqgfs0
3mqKwU2VesuJIxWrLSYJJibqEcvU7GlbYVrN0/6+iNUNEYt7hrqsI6CxiBfXcV19zaz0yFJ7O6bp
dyzGO1pmR4krnhckGSv7KmDt0jOnzHdE7kNM+I4s+w38057Wxpekzp8wMHtW1Z5paCdfyiRGujqc
pZ29JUpADpaXi/ha9vdIewnKfBOscUGRjsy327dzvMuIk8W5uePVqnaKbYMfW43gV0U2tpgsiyPC
07gdccW8QJSRrK4o8jEL9ZoJk5BikYj6Oybt2KhkJQJRyrJnik78XZqyCosabslWz2/CQE2+Xtf7
WLX3/ZDv9HDFn/PyMhgzHrtEZUhm3FpTdmTG48IR5l+6pnlirXFPxJVSTBeNL8xpbQ4Q4ftyXl5Q
/hAxcC/xXJw5/3emkT9IrTxIpu1t0s64c6rwNrHVUaYPTnhpynVSF6vjTc677sxVhl52/IE08YQM
lNn1LrR52D2IKry0IoORW9O47M0lOrYT1fYwHr8Qp9uPgyZwo6ljo5sP6NJeBWGDujOknw3VntLR
LqAMvymzYkdl+3ki4y7WaExEIVsv9S/oU5GcMA6zciSlPs1HgoVyWFuMfVdGX5hCuokYsuFrzCFi
ZCWuUKLIfI0bO5fPgxiftPrZhK8JteRb0mXvbTCSEYM3MpLpIkzSLZpPFkT5dQDiRfxTHJNQmC9O
zImfZhh1bYRhigo/DObzuCDHXJC2Gfp7yQW0rbPlPTZfRhqZo2QAbiifMu4nuCjMfrZOGlTWdwzW
dgaKADZRvMAgBOyU7xbrlnkarlQR7uU63N0ME4Ycd81XAws14Yz0JoubQym5KpKQdMrSv3HjX+Pm
zo4leZBtr3jE1eV0R7isBvHpvqV9OvSo4hIy3iJn4OIGMSfi3eJy7Cr9glm3aseL2XmKuHSsoz7K
SwCUAym1gx4QEnYqxmQjAswJ92POLTeYhuJNZmpXdpIuvLBZgJAaOQQsZ/ZMgHxHHR4xvbL5nhj5
/eiIr4qgktcS6xtsIlhtVSn9SGAkDSgKW3rgQTwFF2kup0e7MLUXww3Fe25k4ewZAiKb3aSBKQC4
lxZqxkzyW9epSHVJdicsIs3CxVPXzvUdCF3NoIkuMgjZ6POsvKg1Vv4cxVG8QaSCxpv548tzsuQi
8OZojpmBHjDmEvx7SK+UU9tMTyIf/5ShPBB+a4QlOWjW7UThDHTonpmUI7nDptT3WMctiruVJnyr
FfF1sGqNye83MUln29TQbJQ272nS6MU1qQBiSwyqqK1Nh6jG2jr5QBIR2oDx3qJckw2EA0wSmIZZ
Dxu8V+URxi9S22HqGj6+LhlQo2h28A90Tv/KngH414imO4iwgTk4YUSRFMcFDhhppaRZDa1CqF43
jvMOuB+9dNYQcPWaZX2rBm4vv85SjFqNk448wDoNBXtlzijA2UafumKqW66fpSC6QGZtNYx3TbIh
/h0QgQ1SjLN4FQP2Ok1d59iU7fTOSQg78iaMPJxK7XZJ41EQ41yzKX1tDwhVxp45psKaWIjISTTf
KjaU/BXGcd9hKsNqQ1uYEEbDC4VJ4HOZZlTsKjHvInxOMJ5AGj/mwAK0Ho1mkBu4zIFBpWgve98c
TZnwIhlZ4DJxMieuRI1gONdqAZiZxWDekZTVy6uaR2zq6azSFKSmGZ5dzBLCN/WxhQMkR/kjAWan
nF2jUrYGdqmYTbLoTbjICLZ22jWPWicGUs9tSJyoJn/myQASlPuxJWDUMurmkjEGvNxRSYCupiFU
oYcBAZreEInJ89udjLeFXk+NBoWx6RmG4tCnLxQ8qrot3iRpLvL9shCv+F0gFbVeR0VLGfGS0dCI
kfNhAcYVJmNevBgX0X9xdma7jRtbFP0iAqzi/CqSkuW5bbcd9wvRI+d55tffxX6KaMFCLgIEAZI0
RbJYwzl7r01jqugd8P0JFOTrss6d2bP7ECCM3tZ0b8mNUG8tx+rsqyVhp+2GOLyf0lHkNwokzjeE
mMM9oDFue1Y6ni/tGmUtiXHax2Gtkk9vS2UVEC1U8I0SG4BLloT8xsRN2HEgFlZ1u8cwANPCzgG6
YS5BJBxU4THJh/ifcCo0CPtJbGGhz82YaUhq/Q9sQ+Wj2iQaHzUeYySpSf46pllJyHC2NsEQIxgT
HBm+RPjKhf0PSDvcXQvudgxRGMmOrSaydXek5jdxZ0Ks13qSMnD1BvEXJWx7BwnaTHsrNvvkISD0
EVx6MpvalbE0wz1xxHAZyGUYf3DGiGn7a0vX7Yn7Le+EVUcc6XMl+lHxP/xjphoRC2pty9qrSeXA
nAL1g/1Dq5QrOMvpHkWQFd9hT9ATGXpFfi/NoLyjHdwL0ryA6ewUNt0/FTbNX2KRL5wKAHzYh7zV
k4yzkk0hBjB+1XtBIiOe6MgxbN8tvbB2ja5m2l4py6YDdDqI1q+WwTCuIKsMxSPdnhViMC79Txy2
uJrtXHOezXAsHvljh/cMNwYLuurMz5HDFtfrOEWSEdHW3R9RF8FTXSbte4ceO/TJsMYNm1Ax4ABU
6REJE5xBh7sEnP5V0xSIvUN1JpW3KXV2s2aABXfn4ElCUzK3c4W5R1cmnMfgj3zbEfEbOvrsjZCu
hfnCmvh3oFYa6v5m/tAoGcwn+AVsJpUqxJ1QUCewAFUATtjh8Rlv40aJUn+YaXy5Q0fABrrYie8F
5XtA2hEHGo4RFU5repnqr9FSYwv2i9q8lZVedgC6hERXrlrR9UKeoQ4LZiRAykoYAFgkUMN7qczN
Q24ZN0mbUzxBaRy5Y1wQ68sJlUI3xa5M7eMerIjof1KCwVyD9wZRP0OwvWlVBURT1iskXtXMoRXw
DPn3v06bpwKzvA4+fAzY1RIb/8puVml9ge9h5mMxUM44kRE9znMRvoSYfr6WbRWxeIX5qPuUKxgT
ddKxaDsTxQ4PfKvV4ckz8cCOYnKOjLl02plAs9Yk73RuQRQQs3wwSlu9Fh1CDG9qLQGS24xwbOE2
Dh8jay4BmCUzdsyhS4nSageDcwiWhcHeLbrS3dAdxluWIaauvSoarDtVT5QQCVdtvdcQjIIdmjn1
O8LlRe6HqlHfe7NZfsPIqH4EYYCtZ5lq6w6eTmTtNPxtX+YoduQhm5sOeFhJMEzWxgyxAN5H5iW6
FdYHDtD4ASiiFd8C8mBRqExDRRpsS+lpZ8f5+COI8JLvmLPm2NMn4MNeG/awgiCKdwctGxoV1/jS
o4o2+4V8bYwdzS5QTHzkZVAkXygF6JAGnZbI7g73SHOorXTx0lYPHzpBKcwnaJCNTRQOmuKXfZEZ
jCtWLii9YfgIEYzBYLbIXXHiIvZzkxlrBorwZcHv1ZB1gsHQ+CVUlhdWpp6kgl6rOOEo2DkmucTL
QV/M8huOyFzz0U2Ru5ApS33V53P6Uydc9E4DYUSyt8mYAhZXmXvC0+vXpGqt52JYcBUaNZOYauhK
fkmAsPb+TyuvNHTRFCL9R4JqW2sj7V+17QgWACi8rHNzDEl8HfYI44NgjOZZp2D4bo3t8NCQm/NU
WfF0z1Zv+lpNJt6IBmUZVUaabzGodrri1GPU8aoFc1EdhqxS/9TD0twFS5CZe9Q6gbpvpZ6TATaM
bJ8zGc87RzFwlZkyDf7RE7AYJIqzxO56xFTYAXDmvMnemmM8oH2EobOdpru+zQ3bjajPgXwUYXCb
tBQij8akTrkbYFz+kVfa8jMrJ/zZgoWBsuHgFF+zkBoUb5sZ+fNy8VovP3mAJp0WJnSLpgsCw60m
k91BoQgiONwYHf8NAuXAN4cFMaPS1Jf0nx8K03SmAX6i4SCPGD34+u//9bJUrcmrJIY8R9xXfEul
r/MQ9g77z+9IbJunbDs0uoowhNE+owDdjIkKz28ckFfsTlk87SuSs/ZI8ZpfSmUHXxX0g7vKMEkl
FLN6V09rHRbRsvJNbaTyTCC6cZhKOYD2hk10Q+UnuobH3R7AFBjPujmPFzoaZ14Akazo32lvo481
Nx3uuJStvWbwMH+zfvCWFMpVCGlaAwrahSfz4WsxeTD4Hk2q6zSltv3tqY2CYLZk4bI+koweGAMU
6kWxQ90jW6v3w6xr2ivKun1BEU1EX0eni1V/Qg5APoimxq8A7SGFdcwTF7rOZ8YGcGJj/X06nZTV
C/DvsUFQkygx4hPo1hbJzZSP0x0VrgtakDPPmsA09PcoYaRNU+z0IkMSd2VdUmKyA4MKU4e3rBq7
dz2F53XhUX9sZprouxHGk8tm2LSHNl0YoGc9cElge5Mz4YVPrF68VFY4a24OxxxvPfFZ1BASiuFu
W6TqLytoKYtCMlXAfVDIjFzIf9Ps54zbNxMI90RNrmk5LucWxTRbLQOFXccMDihKVvjSymL5STpJ
jg0VWmflE/bVmkdtQle1w72ZvlNFX4GhJMRNdykZsrbLWZH8LSuuGmw2AdQ/+EWJanl9WhF3k9ZT
dxd1eF79IR2tZ9EvOJpoppvgueZCqjeQpdftjcbeAhaVyuGSiPTwte8d+WcZA0ox+N7e2riOCVSm
4/SnLZb2B3S2pL+iSzaRBZPiGHAB4Zq/8UQQCOho9gSLhS2U8zY0HczzRHaGBVekNKQ3FX1A9qM5
xu+dLOp3psjuMWVvS9qXoWdvUY+31J3LhLgth6Oi3JMBE3e3izZzHJShHsFbyChDQ5E1OqJ6Mz37
p4lTRB9lY1gJZyI2bFeE23QKtv2oV9x4GbpjW9nOL91qyidCwWh5VUB73uknq0hRuqUQe3UeOUmv
wUwBvoMhptTCXmQ32/RO0NdW9Zsq9PGrJJcdVGKZUK2uB1PUnkUXDFItjcMQGKBiF7tMaTNeRxGL
e50gscCfgU5jmmWhgxbVR8VzymmK8yKHWxz1cfInBiTFujfng+K3vR7/SbO8f56ndL7rwil6SUIN
kVI62uFNPGQ40SoM5Lsm0KnUdaAm4FIUVvZDtNbixp0xvFz4GlbNyOkqQx8c6QVwZT5tzdo0h53G
aRoYQKXr9Mky7cXMTU2J3f8Bn1dmR6umP0idxx7rQ9N3bOBtarW9r4tAuZHpiMLhwg/6OBPQSMa9
gsSG5jjzzelMIMEFNLRUKmgDYXU3IyDj1NXqb8VEx0dicYZN4GgPWsHER6O28JUsf5H9RD2eKhT+
dsKq5ralpKqTUfP5jzv/2/hZmEVMlPibmWMqSrvIKTuRLhALOOJNhMEzeCrsZPI/v9KZpRJVHD1i
W9rIO1AInj4G1FsJ7kIcrw4cEBzrbWP9cUpatUYOAdvRhtIz1jJKmZjd3mSSc7s+Dd8XYMi7sKUh
viO8V71tQ/KB+yktru1Opa+UUNwvGxl8vfBz1zvfDiNsYnT9NTwuuFtOf+6EeGbFz5Suokf5VZzU
4NYsp91PTSuPPZ7HPRNc7CVs7q9NfjwkurgnVSN4c3L4NCmlgidaQVhOS029s2EaaLCx9cgvKxuN
yCRq9/NfvC4oH34wNhRg4Ejz9K1wphqhH3Uj7qNqKa19GYch0Q8lb1aaP8tejS+9zzPfGcJxVAir
lFmjBXP6gHpVoXwqYM0DQhruE45EfqnrtY+/t8GFbxv7Gpvp02hBD6E5UYLwGJoDe+b8P8q40Qoh
QWBPbiGHAK+0GcMqVBysqVzFEH33W0nawF/ssdibdDWOOVGaF5RX65vfPGiEzujVKK9z9/pm+zCR
LhmRDrxOME3xYOpt8Q/5itYtdtbkP28i4DqhQVmVKJBd9M2GzVYiKrkjrUA1DEt9F0uidNKABRuz
Pc72zwfQx20RBUSDB4kJ12Tu3DzHlJKuGtZ8oKpFBy4G1AKUN10uHKPEmQ9rpXloqsF+hQ3YRvNX
pli+Ei1G4DV1geEWiAHeiORBM0FbFNRWn2qid6VuTu2jWPqYc66BbmmX1QoSWCudFE7e1VDfy4Xu
JKjm3HyQs22+DG3SKlRc8qXf0e8NXxdc6+OFr+zMy2cqF3TJePe8ms3LV6qYGLEBm7iwSNiS06Tc
x4Uo2Ev15uvn7+PjB40Ag7oje3XcqXhXTj+w0nDGKrPJHiSocLnqM7U6UqHLj7WGBKSP0/8qt2Wo
8VQpBnJwwtW3vV4SlEHVU3kjGmk2DmMfQrZHgOKrpAc+xMuKIv38Bj+OBHKs0MCvO2ROJVux/dCJ
0RIt58EM4wC1Fxk8J9Ku76xGWLDaUhoZfdg9z8LG/p/DPLxwDjjzgDUdw946gxH4KjdfF8534NmE
fbp5XJAEMULlKWTdXIcaLNlQY+/0+f1+/MCwSHIp3HW2wfFrM/JpzuVqQ4ogfOu3qaTt4lzaa3wc
nav2T+NeTBX/o7Y5jlIVaXCeVoROUQMkl2Cwj46Mqz38AfvC1PTxZrgU+WMad8Mh2NzMFhWmWI7t
XYzCX4ZvELhVZn7nv2qymZHUVQsK8BpbEI7m029A1jmt0Rm4NS3P7KUOC+Np1hPaiCkR35+/nY/y
ydWoIG2sAkTSIqRc7/hfJYPFHFH6GDVgr9nsrydEKm4z0EmoUX7AvdLU8BuA2pHgGKHtE6BEvRfL
yrz7/Gece4Vr1DYnZ3M1qm1/Bfbm1W4DBBFpnU+PbwSlWbw6TaReWMfOvUGKMWvqG64FJrTT+8XW
kpQmMVBuosQj6eXRcqym5VIMzN+D7ulyaQrGJNZwfISoejeXQV9jy8Ei+pKDxNAfrCUkrmypKPbt
tEnmvuzn5rXsQDC6dpqr73Gl2s85LsxnOFXLmx7Wzq+A/MfEpbo0Ssj9Y1SATqy77sL3eebRU99k
F4yPGUPa9oG0Cd0qhD8wZol58BOLQHon6uZjndT9hcG2Ti3bh0KnBdcbO2/U6Ju33KtAVWcaOjTH
4RkFZmF9ibSh9Sk8Jl8b0o01BAZT+9/HljCJDmQOktbqOzh942LRHfKOqEkQmIDYIwmlZ9sTpVh7
cS4s8x/ndvw2q8FJZ4pg0tvcYErEUGrhd4dKj4eSuI00AWyr1wlrM8xmh21pFUmwlNjoUcOUyeM4
1qlx4TGfGeJSc/ClST4pslM2N6zEaUskHKJYcFL5zVyOtp+BD7gwbs5dBfsEr5Jpl782I7yeZOxA
QcGmaRBbiA5R+uaoyQv38sGJy1woGStcBVkL8/tmPxA6Q470FP1ZPteN1ypm+n3mRN7sckRQR9oH
sd8tGZ0n2172UkgYBbS5XTqa1k1it9NdRwKgW6H3ineiDdVb7MxoOBun8rq86a6zXlRerZS1lw90
dv7ztMY5irWCggUL4NaLpiF8nUQECVK2hL8XDSJIxFo3NCHnC8/p3DyuESqBCAgMiODjOh3lGCwH
g0IS8zhApQr3LloxfKXVA6HbFIlImT2STNd8SZvFPFqGpP2pFM795/e7zfZiJ7XWni3yvZjHdesv
OeFfq0llToiAbApbU5eapC4j870zyllHph2AKVfs6E8DlBmpXEo6lhzjL0w++i8oaOkqhBH8rXa8
toR0ycyiHwk/NwE3S8oWwaCxuiNTmQZsH3S8E7KS/QHZNWSyOnmdZlFceKhn5ittFZtjjMQyAVfh
9Jl2xRrJPs2pq0D8/0r7xX6OQQahdJoXeq2p8mLQLL6wPzszH+NeVLGA2eviv+Jc/r0gZ2WHDHpk
QYadgJKkF8lt25NeD0lNvXApohv5wzYzMulzVGnsv5XxbdmIjnga5VGigMNG8rODM0RtNIoolA1J
hgJOHUoa/S3+MazweZq+xCnAXKIe6i9F1DrIXYBlOXBVm76I+UZjzP1eIZbkZTFxDdCDyxCaOkvd
DAQSWLI+YNoUuqsGpWZch6A8vsu0FN8rc9F+wPAVuQ+BVN4PSO8J1CkME6MoCCN0XU2bw2MQJXhD
HbzsdyCEBfyBzDbTnaVJhYwRMSau6J3sHjei+Y+SFtZNmVYGsPhAne5TwN2lO9i1uEeyHnaePkgl
cq2urn73UFDK3ZTLEjj+bLUNimNlzTLqE/Ol7wzxNoRT9Y+GhJ24jsqq5qdFz3R5rBXSqMAn1Aox
AhWdUiax5NpxopkyMH3op0wNTX2H3xrVeRONcFMpECjGQ5kCf/DVcbF+Y6SAkViHc30XcdKqPfRA
QK8word8QvY4AoNMc1J9wlLgtBHsQQl1BcAZ+SSC5g3hPlidkOgXlLQMGSZErKM/B6yACPTBDg1j
BeK2ZJk77Tjf9+ZMpFgnYvU9r/jTseWEyWsT5OHs0R9vvptES9EV08I08a1MieKdmRX8oU4xLRLi
v9HcotuyFS8DDUvoQVB0ldsrnYz3SqZTJmVEVYiw9WqYXHvqlu6wNCH6RkT2S+kJmlTXHOnA/FeV
PXwVa/PPVSgH1N44JdUxMyBT3ebTUF4HOS1qWMp6+4uC87K4davGGchbM7ob+tgsfVwF/V1WO7M8
tCjEUOJNKtpslLH274iyPe+TW7u1KlVWvp71oMqKKW0N9JNAFX0q4YAkp1EpUVXoFUTBWU3tX9RA
pvS6kXMjXQOXk2f0Ffh7JO2TQSrquLxXhLmRC6sOYwx/XyM4QC/YQu+iIqaOICdkoytpndLeaDjh
g9rNEIQjPdBoTIzNDOJX0ofxS9XMfuZDzbGzLslH2S3j+qhhMA7dQYnDLvdFKqdqv2BPq/2+amtQ
mNiASC6gPEqIXk0m2z43R72ixFwO5tVC65TafysqjdEeISRj8OXUHkFg3iyDAjK4VtP5W9OIYLg2
ZNVBBU7NzPJBrZNJhBw3I0tCE1O2U+oC0iK0PsoidRSmywFgZ2NeDahHqnu7R4p/oE9vpncS5PJX
NNKWxBAWWySTVgMi45AvdvaTxh6fQb6F+hULk27t4iYeb0uU/W8DaxSpXoQh+CnrImKwHBuvhyy1
Er4Smr324PQpxKN4kiEejjj8FXdq8QJVkVOJ1QqjvNXbkbmxUXvGSmLSMvDtQe+RkjdB8EOf5+6V
vEhpI54Zrd81ezAakiTKETIGvq/0mrYfwofBpjK9ozmkRxgbAucdPWWAuGhIHg20Pl8V9u1PUQ5r
PVdH9myIWumAKnZGrHFmdOI66QmG8VPVDH9BqO2/ItEoXz9fX8/suXDo0u+i88UZZtuMN/QuMvKF
ky5mAZuUmkiCclfTX59f5eMKRFvXomCtsfqomHpOV6B4DpHSTVxFWVOW6lvywGij7T+/yMdbwUmt
r7s7an24OTdrq+i0jpIea0ZFb9aHIcsQX5MMPr/KmVtBzYLXiYfmcLzd7IqSFg1ZBFaEtJGsORqd
oe5hEeePbVWW3ueX+rj3t6RAk8YphdoAYaunTy01CnaxMCFQlJboboyx48TRxOo/cNabuyS3GCc9
PvmXWmnC8cpIQuXCduWjde/vW8OJi3ZPhWO02fiT8EEggdNnbsIwxsjTRmQO4TKo0gORFiXyFtjM
38ccywCl1A4hMn3cdyXSzOtZq/T+wIuvD+Bb+XY+fzgfkFnUVnXgQ8AI1vYCRcTTp1NGdt9MwKmQ
HLX615nWkHo9D0aPH0kmP9tc13+OfVZpaKYGdgwm0QTAG8u21D3O8o22KyOneMsQk/YQWqLi++e/
78zG1ULh4ui0lVR6qVvlBOKW2RLDGoKWGklxm85oP2EOhE7kLUqNogTil4G42Q6sZmfA0Bdg5gx2
OEWlGMSXJtrwHWdb8zgM7VLvIjOIJZpjUz4Y+lCg6Ikm/kA4K1nh2oqhOzurrpWa7LAoPXaQmuGp
t3Sz6f3W5Nl+fndnulArnsFGk0ANjjexKSgljkM8k0k0GPno1cghO9XuiqAdfpmj2t+DuQdCMeTg
WF0d5M3Pou0qmjyJyK6zkIaut6A9fGvYwvja6NjK0RBp/xSZVBA5U63y97ShRnxhhjhzpIGRRVGP
Fi/9Q9vZzENUu+qemEYqpWvjC57m8mxree/WVpE+t0NPhhYFjZ8L1M9vka4l+zkdZH7pV3zcItMV
UClKg/uhSLLFlsB814hC6mGlR6Ql3KQcumvXglBAy8BoaXdJNsluqlvEXRWZ3SCtr5ZpZO2KrC9N
qOm/L7zMMxMNBTvN0Dkk0GHdctegvKOmSkDnBYk6HGY9deBVl2ikR2vwQqlP14lWWUdh16qfFvH8
2CXR9BWAB4YWkSoPVkHGyYiR2acGP1+x20/3jghMgt0C/a6j3XJh+JkfDhkW1VnmevwCFAy2Dm2h
oEcZM0D+Q6rpq6m+OyIpw6U4L9kLofGXTt3ruDg91KCJWyvrgpWSRuZmrhl6XII51H7XpEJxj9a1
ugKoO/3nWg9XgRFGbU+AztkenWA8m7Iv7BS5nxE5nmRDX9OM69JXrOCSbccy2a5etyZY3cUJyHbF
Lvn187Hw8cnaTCFreV3QlhNbCcxiZdNMTyOhaez0/8SitP026+ZXYzG0a3SN8YXrnSlrcjrjSPy3
N0xXe7PIWYNWgFujrFknwv7hLE4C8tkRX+qEc18N5/nOMAlKAnoxeMBsk2NgWyOxP7ah7xx7kEhU
5vRRBz12LALHcfO+MC/QGf+eyk9fP4QWTqRrPZsey7Z96PQFGg+NipHdlKJ8TOxxify8ccyfplYV
cjfQcH9UiXn8Rr4mcWHoiNDsWETI3CFrHBtkOhqs9gXVJzofErmiHaX6+nuYNeGXIovqb02PecvV
ZEuKK0a36ML38oGSopsIl5m6eKuUApivTxdLYn8dGUaU1tqUALyrAmMEi0mEwsYbO3N1R46CpFYb
MfpT24/hK5I/MSLd1gcyvxoCJD8fZusHs3mikl9EmjkYEYune/p7Wqm2yTQTQ9rRHr3qsCjhXOr0
G+rml6QZH5h13Dt9FQoSNIDXhVieXktq8YxfA/pbuySkaE92d10sZvZMlCy5IOAr+h27r/DAutDv
Ulu0D5lmhDetMKsrCzD8kU5vcZ86HZj/uCZNT0mWK8ExIb2wpVk3U5uHsmrpIDiyOjC9bTawXYQw
q4Ou587aqL5rU9thvlO7mzKB2GO1CrFsyVAdHZgVF0b4ua+QPSbbSVtDZ8jG9vQZ9WqgNYtWEqyo
9ZXYR4YTc3pCvEGGm11aDxGiflTUydIhO7Jq5weRRuNXRx1a1R9QFtq4v4gKUcjajDx6sTU2qmFG
cmYSfKxdGM3rj9k+J1o6rJ8w8qgzbWZjqx2WJSLfwNVSO7vluE3YrmguVaPPvQ1qdEyChiFWLcjp
I3FqDpNY+lPXDsvhOSUdBcicMH9N0WQ+di3pygwlvaOgQ1T451/HmW03axrtOnqbQIFZek6vbRmj
NukjK8HSBvWBfXZ3k2DTc9tIwfGNMgTiqVMG0x7/7vyQOWgZ1hSR+qte2vz3HN2fYIA3l6qX536X
AQmZ7Z61FqC32qNQkrqpyBKUOpmoupfjmXkuiRcgRNIhgiCSyQ+9MXDK5JLqKzTylz5V08knf946
BnVe4V4L20uK8jOTiSH4bCjls4rwBZ0+LRhHRA5FmFuWpF+ec0oFPgUt45jadMg+fzNnLsXhEm7e
KkQjemAzKMxZaKhwAyItyM3ymqrPPRnH6V1J2M2F2eAvxfB0mKOutf8ebf72oTfzVhT0vPyImIqp
yvT5AVdd7js0AWHoi7C6xz7dw9eLKtxOClmY/BwzwHFJnM9bmjRUEsp8iV5q9B/EYRP79qjZZYiq
lJBjcpIsZcAslyz1tWUl89siNYi6Drscw7WcXLXu7aHTzH1Hf+QbciTxBgeifcvwM74KRfyUTqW+
4lBTvzVme01zLtsvQ50OPtLE5LWvY/tt6Wo+j6AjBv1QJlar7oO40760TqsaiFhVFJRdzfin3Jc4
i5eIHCaBkilshpVqsGipENVKgnDlBL/FiJ3wkGaE5Owj+kT9bm0GcoYriFjYlSoQYErNRbq4YKI7
ypKol16JF5M1ZqBw+hEE6Ft2bBrniXPqsLwZ8wQ2QOT4mvjfY0Kdga7SnsSsN/3JJPPJQUfIMGPE
NLMXLTTNS6f7dahsXi9iO0kIF13EVf5+Omqxh+Np0inb8TiDY9sL3dMbh/zf1JBXoD5CHIBTe2FQ
nZnoHYniCtEQ5h0VvtDpVdNx6pe2YUPlzFjQDFSvtwa28kdivE0qiKT1ei2+R7THynA10nnxYrLI
DpmWyy+NSgwVWln9GGJs4mSn1s5tAZrxQs/nzDTzV9BkAcolrEBs2XiaEeRKT8HXtfCu+xYRkx5F
s8QvAJB+i0NruEfIZKOypiSusTF9KEkSvc0Ggm2WXBIEK0pq2J9/+drHTx+wvQ6LHiwTBYLt++ox
cugxdj18x11zR1JOQhYvpqXCm3I1+437eZookBAGTXwceezU2QlF8m1REM9qk/XskOJhTGs8ZR6j
ls1iOCNOVSYvUbziixV1ZDB06CLvNDFAJQmqRlE8YQCkwDHMSZRGnDYanl6TIHWFu90yXZycc+za
saP9ipcRZ+SSpslDM5vBz7Yr+n4fOub8ADG2vqZTVr3XfDXdl8+fzJmBTMcHCRcnFgwi2z4h6u0Q
LErduvpCHmxdat0vTqrCa/IwIPZcDHRaouTCHuDjGNFWmCHNdzqLCPrWXIN/N7Uiirq4TI110/yE
zdvtlt3AC4GUeWHKPyO0O5EbbYl3ZVIMPeeyyvW+HZ9+Px2Ph53vXo0778u4uyAGOvN5nlxru/DP
IRJ/db3Wzf5lz4UOh8Of55svFy7zd50+nXvWy+jsM0GMIdjaPLxyVMMWaXrl1n77dbqt3flxuDJu
sj3ZMW7pEoJ4AKJzhF8SesujsnfePx8yZ84jpwXhzRauRIpIxgoF4Xz342l3fHf9LxdGpfj4vZ5e
YrMraCqrb8L1EjTzdpn3G9ew/5v48t0zWUMexKgL4+TvBHD6UE8vuN0bEIc9L5S53Nkd/cXrPHJn
7kjT9QpP84p9fefci4PyRP7rVbRX3HnvHMp95gu/3Bs+NKddcTdf2X7jqRfm0w9PwqKAi2Jo7Trz
j1utZdDGyK5B27hNpuTHwEraa+yfuQsl4dK57uNhiwvQ+V3bzVRL2CKdfpbsQWmRsRK7dgGWzA8m
pf5FE0q8xEGUfFP0ntOWEYJlB8o2PqejQsADrQfjLpKL+NVI8cdsenWXk8v9YtTW/Dsy2+4L3Z7l
7cIQ/HCKoNvBIYJi4HoiRrt4+ks7ojcJuSYkKmwNG2XDXAAr68eZLHpd1HN8R2RVaXlUJGrHTYoY
uUsgp5E2NWccmgwgFReXJE/EA7IkJeeBHIL6wpv7K508GVMWFRFqQSrIfcxm6uZHFl1X8fY0vPRU
5b5P1Hb/zEaOccfJZfBmGQtIXGsy558hiV6vw6LC0Gply3EAsJWtE4GNG9TNrKzGKyPGPDyqQ4XE
e+wBFx7hQXLOddZqhu50wwNKfAhYdB0sQv70Ck8R5KJ08OBrEawgaU8TnKwg7Tw4Wrnol6b0dWxs
btbBagLswOZ1oHY6fSO61RXWmE5QH4ZcPw6JiG7VWtf3eQ1wrEHD6y0pXf9eQJKLeor+DhZtvyH4
4P/6JYj5WMzWb3o75RNRR5R8wXIc9fm7TXN7J432EEnlOoxDcZDDRNJwerTmYvTqJadPSt7x5+Pz
7ybnw9PgCEgKDmpiFBWnTyNgUS9bMpvcSLbjPVoUdmXRkKjvJiS3gLyrXLhogEDrWSodxBD00KgK
4kmQrjyuGiGP7L6FGPXAumrDSL1zdBrLAaTF22Y0+n1cBDWwpmk6ZDVF1DmgDk6LVAURkWY+8QvN
HqlW6Od1A7Ch7eq9XUDZKNUOYnhpyxu7abrXz2/640zFjdItwRCxCgj/4rD/JfZJEmzBrWNwAGid
4AXmKueJsrf22azWT//9UtSCGGhS06jobmZrCElp08W4R3qdhq3ITGynHYwBDG7l1eeXOvMqKVRQ
plwL/tyZtlmKOkuZwxr1I/HPa6xbPxeemrXlAf609KURjp4BiETbmWOAQJZTkxeANyAahw9zFCuI
TiF2hS6zhSNPSwzO10p4PXFmcIexrN+khhUQvoTONx5lzxnZi08BBw+f3K/Kb9OKxMZST26kQQ71
lOY9bfi+UI+aOdfHgkCP23ouqwuN0o9VU7qX64ZwPWqgC9+Ws8QMY5OSeu6m1mz+VqMiKzzYXsqj
VWXNq1OiE3JR1A7KIeNWMLZTeI6vqCmxiRuziv4wGHkSjWfSjbt9uhgOIdRmVnnTqJM0KGyciPVo
RfmuRGj6KrtK+/n5i1vfy+knyEomBAX/9SOkMnb6CWoORbFo+Wv5JEla9MH0UCft/G7NDoXEJb40
75wZ/lwPdAYeVERv25005rrJqYcgd1U5BPpunqzA1UcTBpCRJ+2F/coHtjxQVio5NMoNToP4a+Xp
3emxjjIhVUjgTrtgb3dtfxP2sfLaA6W6wVaKzTjF+biblMLy5pWPNKoR0JReNFgaC1scPn/aHxfk
tdvNgsyooVC9LePkdj9KJ8XpHK/4shrRxkGJpHbhKudum6/epIdvIhWgf3R620RKpMRZY90v58a+
BREffp1lnbm4vqIjzAbDC9Jcvy9h3j3OJN7tAPxMt8akDPAbp+bCTngdQpshxu9ASIBLHFXBlnTf
L/E4wtjDnAIWdzf2I52lqZL7tqn7q7rVnD9q6LBJ+c+P+uSqm10ahpE0AJbD9+egGEJCrXpjNNWX
HrV27ubYuMCHBohOIMnpo+4yEm6hlhVu32qvTT6F/yRGHfnI2nSCfeOEaTe23mLsmM9tN6f+rJfF
PmPDxhibxVc7CsQF5faZMcaUhCeBY/w6yjaFVaUZalFoEe1lgTopNBXjyoAHf2HC/3iMQ7ENmMFh
f0mtBTv56Y1b+hLJaHDQJlBQ+afN7fYpkmJ8BSsd/pqCWb7LSnaZX+Z5cZD5AnACwBDrA1u0NSk+
zZ6SGm05GZKzeGv0zrLYEsfxJTPpmcfxd/HDqrH2Hbe6nKhnHiosXlBI3xnqmpPdmGltHD8fbWem
Ndo8gJbBekv+Yf0G/rWq4wCaKZ0gU5htoFzLEM/+kiVo9k1HXNi5nbshto+cc3SMhdj9Ti9ll86C
woI5ZLbC+LaYM3SnYG+X58/v6OPhknLHX1UOzSV2iVtZvhHGVeHo4KEmgjmeEQUKUiUkEOkXpCTj
sE+GtrTdeIhGRJt9PQEgLK3Kz8w2Vjylr0hmTfJ8RYQRiFXtaqw5uRdUZMD89y9dQ6yJURDROCWT
9d3869kT/QD8r8ObVS5om+nnOTdAji6lW515w7QEaJTg+MAItvUHlFEp7S6m8J+IsAAkqLa+puh5
jax6ufQJn3v20DCoDRJ5QAVo241tDNhRUZZzuq5GTgPrkSVvRPFQ5PRGslIAmCQC2LOL0rqTGpGF
aVkobhDqzsNSh4rXqwO738bpvkwo9y5s28/9OpyGzOVIcTQ6BJtVVVSzE2HTK0DKNgERsQiFf8sl
NH+wVRf2HRG6lnlM8GPeV4mml36XFcMTgdIB9AA+jQAWmJq3O9ua4Dxr4GuKHVQXssU/H8FnPhQg
KqjQabnj99meLsoQPNyqLnKp6TVEy2IwXrSLSpczCwA7PDTn63SLiH8z+vSSdngx9Y1bqA2Y0pyv
YXKC1pOk8dE4i2PPggp3n5RtdF+CXIZT7izRO8Tlt0Uomoc6rbo0N388ZaKnIfAUYy5jh8P16RcB
bbdBjYyyYij/x9x5JcetZel6KhXnHdXwpqOrHmDSZ9KKRi8IkqLgvcds7iR6AjWx+0HnVLeYVJBX
b7dCFUcimYTb2Hvttf71/cZwVaotMACxSr7DAp9X6jB1GyR3nhBnry3baU8drXI9kFD2Pn4A79OK
Buk3lTAEKQvb3vM1Ar5sXoFBxuMiyqvroouLdYW3/drq5Wrbkvt8VstUtHszDu/ifproYRi+JaZ8
JQ+gnmglh2Uu4b+nAM1dFSbdiSMbMq9VR9nr5iT4ZGZ9H6gg0ZBkWjFkhJyqdjauQSZbWpnzFAUB
HXPL9HaEy2vtU2XEeohmybWQDuYnhdD3oxSBFC/Gj3tENuksgBiGYAFpdxXpD7E9ToWmnpA6qp+8
C79Yril+y7QhL/0lMsH32yHRBlFvJn0DLMy30ueyJaVcICJ9MMtBPYEJheAEPtB60vUQMjE5FVly
cg1qGnASP73TwzZ8bkAWnCqYZEitmxHiJg5Exv3HY+b9fgSNFh2AoHsWPcf5MyjSrhFasayIXiR/
k9LctxLCTPky5I3ylXaDzyxtfnVjULjCAMGBCrXGDxXgT6uHKWVpRKjMJrnM0sRWe0TyrCgY9qWS
Oj+Ych2gYtPl7LlU4+kSixNjXhlarxQe9YrEayqFLxSEObFXh2G5q/04eTUljWDg41vzfgVaFjfU
lmw1Rdb+s6h+qUviU0p1RqLvhEpEEJ4CvL8BSFLH+v1D4QJHpYMmNXZrZxNIr0VdHCkkZnq4Nh7E
TeBUZtzbkz5+Vm5ezvrt7gBzDnaEtAqRt0UR8HZgyo0+jWpBta7FdBzx9Cxfkzcwn2dFDnaCJU6A
owGnE0rFqfBQ8gg/maV+cVuReBK1LeGUzkm8PYHAilI4mSLkCamuvKDpLTdX88S21D74JEp8T18y
gP5yIPAmhIrIe98ey8xjpG3qciw/yU2nRD3/mtf4JduQ+tvWTkZFyBxA6bO1YmesDZ7BNDRvylTH
hUEQIKfaxJnYueqVJYBEpp7s6JkZBg4wxVreBhgHQmgPusqzArnyXcEa/K8lRuy13dMGYWGqwQ7h
k5H5i4kTsQQSEnT2tHf/SJP89A5FQobzZODTQJdO46M6icXWzAYgq9C9r9BW0ZkgjcnNx2P0FxMn
Xjxo4IlSqS6fo7nMgKRdOnMvESz5XonI3FbiQfxkN/WLYOcHWGHRjtIkCL7t7SMbpW5IGsniMGDl
7TrD5MIWQ2CnApyD2Y7QKWzZZ2pbSy2rXSlqlCGtOPKwEFAR8gE9Qesq2m1fG2u9T4Lqs5n9/fhV
xUXLKDG2yKicv0BGuORQU5qvKjEze+DeuoUKudTQ6MkS2ug4HGjOCLNcF/FFUYzVFBiDBKu1ojda
l30jsPMmNb5iBAGgog+Ry4Vicvfxw3o/ravoPSnXUonAEu68Jm+mKrXcUqRDDAOPr3oa0uQCAsad
dHjFdpvq4frjA74vnrIx5Q+4FyYyyiBn62pCZ1bfChiFZkWleBCTdHj2ce80k5I8MoFi21n6telJ
sVrttHQcVnWDw2E/KsF1Jzb6HnnG7ytBqfdDXNDIyegUq87ff2U2wzjoZMGuKYbAu2tM4yUpw/jR
541/XV4v06M3LspXkVpkGgoosbohOZUVK983cd1gKUPvETWSf68g6IaMgl1JvGt7gfX64zv4fmKm
jMaMSAhNIoXH93bgD1XTDGItCqhPe4xp+iYdHKkfhFvaVWUADiK+A2IAvNDxQ9rqbEmqjdXHp/B+
aGuKju6JpDKKVDKUb0+hBNxMeA2ytAnKJ0OwpL3VKS/DWLWfVIvfzyUcCJk1iyrqSVTcbw8khCQi
GEwcqB58R5KSGFUBFYiPL+dXR1m2IyryQ5QE59AAoRVg5Rrsc5TEJ2SoWlC7Ef4Cv3sU5kRGGG2g
y1R83gqrTYMoQklMHKMppNUixV3BSw0+2QS+vxZyAzplKG7LUl84u2MV2+HFmACP1STP9yT/KtfE
J8P7+Fp+MftSEyRkXaIDInNzOY2fVpbW6mZFqnxao4fEOkblOLwGJJXpPgMxM3STdg8cMrZpj8b2
t4Nvmkpd78LnJZ7O6xl+duzv04A0E7RT45Pl/P3wZJMgEa+yaWADeK7PYEKWfD9N6QNWq29+kspg
2xrlOjaT9usn9+H9jm7JcLC6Uq7TeCvPXkYFwh+TRSLYgErblVTPUmLHktzsOujLXhtTUaTQoimO
Lo6y6+thc9s1dXAH5Vv+bRgI0Av2daSguHYW/bNnEudkBQbKPSxsiHxUcR63uhwkn4Sg7xtZuF5i
cqZJRg8qjrNLDoRu8pMKLGsu18kXi/XejkzqK8C5UWypYkziAUOFpO27bwobRxeUTv/88X1//4TJ
1rNn4n8AAsDyvR1+dJTThhrRG9aDbFuFE1tAchYdDg7VZ3f1FwvWgvrB6pdwG6PW81Y4zPCYZ7M2
dUzk8Z2rFSkZtDlKW2mPew59MkOoad/TYjYimzyVepSqRT+mGVU+2yoOrzIqvz7GdRGBlvHJYvBe
zUJ+bZm4kP9iOK6cQxnCoQ1CX0nZCmlq1Dq4bRVrupnD21nShBcwnPC10g4TjDFu+0s1jzGz0jDT
tZdaxG+zOpZkH++CvDQrIPM5eyy4kaSh0CaZ04xdin5TzbY6nPbfXX0WtS39X6QV2R+iKXz78CWu
RGQ/mtOxJArPZRoVe+rg88oMNfF3Z1MORVOKCWxa5Xjnzx62pVpSbcoda1BCt4+VYM2O/Lczx2Bf
4XaBu0TbDNlFfntBuS9E4zRA+Q+itNyMROiOUZuG+/E78y5uIKFO6okEFC8uQuqz9zZKjXmEY1s4
qZmPX6okUr7Acg/uDKURt+j8dTvQxXozwu2n82cufv+pkQRenCV5dUVO4u1FRn5vFbnOLooIa0md
WjnjtMM1qABj+/GVvtv28LzMRTy/1PGXN/ftoRBSZqHQAAeW5QIDqszOZQnfsh2tBRD3P8UkL6P6
zU55YfHwAMUfCk0oV28P14D/scqenXBGU7/N4p+7Or6u20ofTCqYs+7KSdyvgQAqjmLi30S3LHsi
EzGDZOEwuLAgFpB7f/3xbZB+hBTvz4wqARIACk7nq5M5sOiYFQ42pAfwOBk6QL+OWNWiiqBCHixH
S0b8TsZMCS44Ab1wJnorntKaPBxle0X9FgUoctchOoGnuVWmPTXpbl3BuJEdeE4yTStZzpIXlNoE
F4JS+oz6x5pbFoc0Q4cfSN01ggq9pYGrErUb7E86pALgJzKH9CtecaE01behD7PXUYNBRWXQDtB1
jXqYsh3BJyLpnAnYoWmftKMYCFgttwMmR17eqknkhtzrUyNYfgwmpm/2HZixxC5aYDV2OIPmWIdV
PGPdgKKbhvper0/UpczYbnAuGNBYd0ro+JUsPMVGNOytEHUrrIRIYZAGAYbY3WAIXwu9ze8Dw5ex
b6ynh85olG9BXAhfSzHS0AkoWljYnZwYtMJKnXDCAFcAiKEOJYRioqPq0C+EKLfsW8iIxFYggBNx
hn+FeiYWtrMYRutRhVy1zgI9nDHkKWHnmUUJDwK7Q9EVGtn6mtGOgSNFqsgPZZODk9TzdjrQuprF
ttJpfnuRB7RKOrIUqDQKTFKJALD3B/lOLeOMi4twKAhEHRaGrFYYjcTUPgE/sGBflFUtN/ZIzHKL
bl6mVXkU6y91PmS521kt5jpo32uDW1vPlevXS2VDkyaYX41lwK0ZprK7m3HjvM1EMzSduKxaSqqM
ksA1UY+BTZXncd7NJRE2hNM8o+zQsbDhqkEO3+3h1/Y2o0zXcGJNKdfheYUn25iXsPzYJ8ujy4kX
uZvQff4tnpuRt5usp2wHIz5MilRYQMUsDU8shFndXWdlMxv8oCfKJMGcoPYfh+IbO7VuvLHErrpL
YLchF0RcJWCvp+KdXCei5LRSQ0tDRAAVorNS+sscq1/6HbIRmAXU7GCpiIZ4EGGtCGuE9ym0A38w
vgB/iQtHCS3zVM51f1C4m5LTGSTPcKRRh9GbeVbY3VbzwONJF1sNBqMx2V2cmN4EU3+0u6ZiLv54
KvjVFKWxVaSBhtZYtvtvpyhUQDNlYxVGr1iaF0WejjdNI1qfHOV9qMRMaDLLEyEuIMrz0JAcgpyJ
YUwr15B68TCvfNXC1le81QJtZeTaHRKcQ2zO4K9oVZzwALWrQLyos/6T7NC7+BCQF6YBNPlREGTz
eDYlS3JptoNMl5yvTP4z/aqNmxdzs690f/pkK/T+1oLGI89jAsRi0bHOEviDWg0pYd9Coi+Ndamk
/veyMT5D0f/iKNKyoyHkpfeYYvbbB6hak2Y0ONM4kt4mq0EN1NsoaoJPttu/uG3EIASUFD2QjJ2X
luG1YpZQAhyu/T7BRKWeV3jOLUBx45ON0y+uB2UTVUrkdvBKz6GQtUJl3MBa2tFM1sckMqaVXyJq
/XjYvxfc8ESoh6KHWBZoEk5vb1tHJ1oTRziRAxOvMbDK6WVwZjGZTa/zc7+EYTB2FZgaINa2EE/D
faXoQ+GM2hBjq1JW3bZTurT/5EX5xdUTIFMI1NlQAG8802g0YZWqdT8AXKlz3aPp1fQSCQzSx1f/
i6PASUBmhfqF0sT5xfvzGNdxQsnGCrB3IflAgGlhTvTxUd6nApYGZYRTLJpgYEk6vL3HtYHdWKob
JTGrP1zKCZ5Mdq8wffP+KQ41tNCbKK9e4fiq0OlUVisqstqJRKB11WCoXJBdn19p94xz1s40/vLx
+b0Pe7nL7FJJiFgalQz57empsanPXUreQapownWihY/Oq8pcH0Xq1Txq0xcUf+C7DNp/M8pr24+P
/4t3ipSiucBMCEgR5Lw9fiJXDWatpIERFyqbIselGLe10RFTqBu/fSgK66TcyZixQTqXDmtdovdD
LJUOvYg4dwL38Mgj06lZG5+lzN5nARYaBYlcaguLgOxcYYmxcerjq85uIp6abYil0F08W9OXLtLC
jYwNzmXXSclV4AcRxWFZv0eHFcefjL0fPOO3AS5noaBTRu5g0c599nBDyk6iH6GF0SG7RbvJn8WH
MOna59ScuGYamIzWHqohN/cw2ZS7rE7qbC9SCoThh7z+bhI0+cZs9PQSSJ1cOzjtVsBQmGwVu581
8tJKGxqneshUzZvnQfyWtMOoYEAbkJ/HNSL7bvpDLbtFUISCTdZQ/2T8vh8/wOwodRDAg6xmWX07
ftpYH0vJn4CuQDBz2V2oTl7F8gN9w+Ynh3q/b1ryuSodk3RloYU8m5Y0sVRoaQPmPClKJO9qUZ5N
u4wL9WQqlMQ25B9KBN2DVn0Gvv/FkZfEO51cJAkp9p4dWa+riQYW3KZGeWjv8hg/C1Uam5ViVMpX
OUzGlepXv137QH1CYVOnHYlU9jtBHhYXDaMHTK85NxSP4MZo93DVtGPjRzMhTPJZk/2PRPKb4br0
wTDf8xipfFjn5duEbYUIZ690kkSqbjKQrboj0cOsrKrA7JTtFChBjXGfIqDZs2iHNZMyvTGsvGM2
bdPwMhp8NhRFKcBWS9nb3Bptprr0Q8iVM9bwjbdSV1UvRZPX1yGrmuhmWhg9YuFlQaPFzuqyoa0f
T9LcFHv80YSObYMQp14ZFElyGP1EF2y8QStaALuyru3KFDLJRQYsCS47HfW7YExNvokxB8dJvWog
G1c1EMloTqaHWqiN0C3n2O82Y0B4YufMUt3vznLg1HnVKS2ioWFnsbwwP6Weaw1EDzwjzOrmpjmQ
GuvoMcBNW6W9wP14Ql2WrrfPC/HoEtPRr8Pbd14/DWgoNMWo70hhG+kxkWkMXUhpNS62QbtZNFP0
PRjyyS8SuIwfH/vd6k2aBI4xrFgavqlNnK0bdDUKaENmAEHURXaglSuHDyh/rk7/8TL+Z/BaXP55
Mc0//4t/vxS4VkVB2J7985/H6AWL2OJ7+1/Lx/7nx95+6J8X5Wt+09avr+3xqTz/yTcf5Pf/dXz3
qX168w/25JC4rrrXerp+bbq0/XEQznT5yf/Xb/7t9cdvuZ3K13/8ge9F3i6/LYiK/I+/vrX99o8/
6AX76YYvv/+vb56eMj53LPKnl+LdB16fmvYffxh/X9p/0dCS8KV5gKLQH38bXv/6DrmrJcuJZpUS
yyKtytl0h//4Q1X+TsMwwRYVHioiP2qpTYH9zJ/folC2DCQsIGCGSX/8+8LfPKL/fWR/y7vssojy
tvnHHySxzsYl+Sasr4hoyfeKTNVnew4jFDUsxifom/LVUlFxu/0VBjPOvAqd2O03xwlLJoQJwY3p
iDsyJW62jtbGxTyt5rhxhsne3wU9KZzCWSvr1sNad3oYa3vXrcLMjVfDw7TRdjTA7IZgo+k7sXNB
dTanu8Zr7GyTbQzPXM31Yaoru1SwTdnI2Z04bTJ85VsbY2sHf6ns2GvXwAl7TmxyxlWPPbk3rvzB
Dr5qbudcdZzFVef4nuWm63Cre+E6cknd7MMrZXD06dDtsUjq7Dvcrg/iSb5KtyKXg4nMSt6VB30t
r0tXe9yD7uSXMD/dq5t6l3ryc7TyvW5zNzjCjWIr9nIEn2b8CyzClYO/AiYM60y87h/lY+d09pXv
YFh5AXpVs+92V3d3ln3cL/+YnPqQbhvvq+rggGrXh/pAymGHbS/nntmZ/bC6vQ3s59EtD63bedl1
wReTu4pJ2shpkbL34loGVmm4rChsebu7cJWjPOR3G/bXyL7lXtkxfZotXxtd48Wysb9wDNN+rh8V
N7lu3cLOD5kdnCaY39EXSc6vI92J1jGqlI7uHQNTMuWqepnX4rbctHs1dhMSbMoKS1WNzx20q+iS
ktC62XS2dEGmBycejzK/fIGDZ0ehqtnp5sVgXNYP8woLeTc6BFvGwR2d37bm6l/THUoApVwhM27Q
TDr5cEnzVnqJx63QOMlV+awODqmo7rW8oLqpvuIac9Wtadx32xcdNERi7/OIx4YW4+uY23CpsbGa
eNaAE+bX/qjZQrJW7LhZI+65z8vK7m0R+uam5cYde1ofvfprsB0hpYbbEXbe9hLi0mM9bsPvJJDB
keuqTWHYa/f0FbnKoX6cvsKnG2W7Se0atES1CdWYHm23DVxpWEPkNA4LPaa/nwOIqCfrKrYFt1yb
9+UxPMhH5aY+DOsOzNil8Gw9F6TfRLyke8vGfpe/iLvkFLrCBYV2yPvHAXtzp04ORQIwd0UBVFwM
gu1aJuFk60g4D8Y2H90ZK7Gl29Gdck+WjkqzZVmnUtd9zyObDjuJJgxtVd52TyH234f2ouF3FNth
2nW4c4YbxfV34WW8jQ9ax4f8K36l+0zvuX15edhx/qCqbmiQYwoAmtSiLXnAuLe8zXuSTKhxnOa7
/lU/ZvtwbaGAWaX0unnKLlkJDLA6AqPjaS8NnzZdae2GnhHSke0Xq+CKrG7b0yKGfNweHxh1lWbj
enuZUOZ6dIXJ9m/El3hlt7Q492twrcceWqurm472woVB/F2Fq251OW1ky3aCZA+llrsDzhbG20m5
wGdxlbjLGywqX6b7MHFxPG2eOS8foqZTPmjMG4bTP/hX8WWwH7/pple9Cs84/PoQXyraFlbVuNHW
eXBfBY483cqKK22mY75SndXkTV4f2e12di/KlbZ/Rk5w5LWJ9vG35KTvBJDAT9hl2smrz5YcjLFj
PqbPGWqQjfx4GRytJyJTeqTjS/lauYysL0q87eXHedq2jnSlHOVH81BiWxwUlL7tF4Kw+WheeLNj
rM0HsoTH7NA7iI6f5cutcr02HOkUfldO5iW7C2+6UXanahtvipVUkd++NpJtafvqnUokuK5PZWOH
m8RlWvaensJNjE/uVrRvwk1xuYs9xbn3Sju0T5PraVdy6L3IruyyufkmH/ibTUvlQ/70qDCZFzJP
Z1q1XucOq/Cpc3Pb5CuSM3qjl240Z/aGw0leSc4J3fddE7rqxbzjEuyod7Jtcejc1iN5uBX5EZpx
7dLuHd1lG2TxM9Y61e30pO0GlxPiz/1BcmDJFpuosglbyLMmR/0x2ar+rv1OFzF/Tb8/GusfZ3Fq
7ybyyPt0XdrpHexe5sXeznq7OVSHYYUBbW9j4NF/j+UdqbzUlmobz+OVDn+a/7QehUa7OlhYsTLN
sFS1O7Aq/gW2BandSutuWnUun8GXfZ1qgJ3dGYdKhqd4VF8CsbZLbQXH/VJbPwpHiWvAzAZwbmCH
a0ala6zplHeflKcvYJB3N87mu7DNO1fe63tz9eVEnRffdx++zZPmJFvq/jvjKJ2SwZkuodu63QpD
bVdZL/9vPeGKXInwlTWW0zfWGenr2/xpKZqyZz9wUuYDnn6n4SDaOS0rEMyPVvUVALbwrScp37rs
VSL1wveuLFcbWL7S9RRd9MEGC0e+8phyygLCICoc5qoUNkq/sVypFXER3OmE6j+ipt8KIG+LjD/n
MeGbWHL9WixxV3P+Q/8fBo7ygl/5j3/HZ+8Cx9t//Xf9r/8mXdjM//o/wc8B5I8P/hlAqurfF1Ed
EeKf4d7CCfszgJS1v+sIAgE6UuRBO7LU7P4dQMp/l+gOozeAyG7J8xL2/RVAKhq/T6O1iAgTLx1Q
w78TQC7Z/jfbGkx1Se9ydErBHPI8fLS6Ri9pYHKSMn7swuHQp9Y+q9jbjMPTT/fmr9j151iVROMv
DkZNYLkeA4DhuRgn6Rq5zSutd1rofyCyYpqOdk0uLaEd9qq5jaqW1ZDabPy9htuFW3yo0FwjNZ25
EZsM0HuYQcexTZpgyyvBrDrwWkEQN5dypZn5Jo+KFstDemWFbQUMeNyjr22rjW4MxlGJ0qq4SMJW
PmhN1AanPIwjlJQW7hX7UKM3esXmOaW2n8HQcOV21pqVJIgZy3Fcz15SyTOUnTpdPqTJY4ROl669
ddu17WXU6oa06pUkV3ao1HE2TfMqyzbqoIL8K+X+Ygo6flM75n3s6GVWPlKFwku4SNjiO1VjVKpd
9yG3IiY9dhnDyILukAwa/Pt6tpbmrICyrZz2wcoiCpHcXgSTaremGBJ2jKO4BRlUdG7d4ktMI6eo
JiCP9UJixSkpTKpu2olEk/Gs++1WpuMSjj6oXyKNMurgy6Ggpbw7FxE6wUEQRwdvRonarxhbxI9N
F9zRlTLDPy969T4W2PSjvhaegxiSuyRclb2muziElXaTtZOTNKXgDZGPDeXCDUZc2mCNvvwmjOld
WH0JDHeDSjhenULO+iA1hM3hGNh6q52s0rim9lm6kt/eQXlPuHF6iO5Sfgg741af4muUTUd10ktb
k5NvmoBN+NQl/XaWYxcvh3jFiN9Wk4noN9N8Owoy2Fr4wQPMJlSIo2oXYQtlTSKx3Civ2NwntqS0
6yKrqFkxh8eGAEtj2PT9PLjRoG5SMilukgz0a8X7WcS0AX+JVYN21W5G6qLR6LtLm41b8ZxhUaNB
bl6lQY69Qewn7LuaTQYX6iiP2rWay5Sh5eApbOQdTYLH0qSjPGn0HpCDn62lvFmplXZp9tjFj10J
lkw49VK3ms36epKCUzLXwiaV5N3MyuSb9BeKRkMJPq6PuhpvFEpvuExMa2OYNvOUX0gzRy8L/VDo
/aUmh69sXJ0grOvbuutvlE70aCQ54b6O7UHnf1Hafi+q/kZQ49mj4jtw7/ztTNp2a6aUOGUjcmcZ
r29Rn5dzipyiHXCDaSe7DuYvmaVepAlFxcBgs5i3M9lUE7imikTAqXk93DQP79UaUrhgdRDqp8Ix
WoHwUBRdysN2LljfJMEqqOGOJyOqYnQHzWszsoES/d6gwBzewGV0Ke6u/Fka7TJpjqWU3epJATyh
svaDPB/yObos5GCyER87UElOo48fbDZpWEOICUSPnJ5TvyyIKKHa2QBl7uQSgEVktngLzM3aTMHE
6O0DJ3qQTS7FasUXS0i8ihb0yzkKv89Bd9OhtCNi79d1pe/ztHvQlXHTKgQ7ag6tPNKa57C2eiec
/G6ldDmUCwyY3alWjoIl742Ji8ZBC+gReDYvTOL4SGlkRngdX1KCU9dWWV7OFP3xn6i+oXUnGo2B
pfYVPoIwMGwlNF4lKHlZYRb7KQmuS6nFaX7UB7AOwL3VCveProasX+TzAYF57WAIMjuKknzvJ4wb
elCaZO0c1Nhcq39Mxknb+lbve1gdw+spX9H4SnYgw5PFun6lqZ2njbir9Fk02rXJrj3CTQMflIt+
VvhKG+2bECVeJOgrBTMlGmHNkJeiJ+kwU2XPduGkbAOf8D+mtRCqqSf2/lWToAiZK15V2ciuYmy8
2YwQ2PRailOmot0FJgoT2ehDpx1UEhqzOrnZqN/4hXFJjcm89Okb81pouF5cGLeqVFub0FRWhjDe
NdWAvCGoNnFYe8gGt6RC0d7U+uTIiYopQCjN1+CuCbSC5tiRkV1HC7MCuku6Htr8+5Tmd4VufMuH
aZ1LZBhRaiiOEXZoefyQSEuLXuZUcpGJsaGxRlpIqD94QSWv6OIZD2JTaQ4A4Xib98JupCzhtaTo
gNxUiXgXYoSy6YxuhamupyoYRuCMd5UawUnP6pdKY6AXhLRFFGqeZVZe1miIDE2fPMgUobOA1NxQ
RNfhBzi1VjfMu8GpqZASTLXh6VlIbD+K+YlBX3iSONTSEbKH5UhDI1yICs54VhfS65nGFVt8yKl9
n9AF3+wMCoUehhOajWfEvqhIApRK49SW8V0ZKIHYUpKwLgaL85IpteBxxGoLpGVXIUPdayYSanrr
k01XjJSD8ugK3vAjWNVjkUm3LUQ/OyuMdU3D2eDMs3GfW5Xy2sSZcEKrZRH1pkcjLdilddRoKUpg
YzqtUA8/W2V4K1OufZ2yVHQ1vbow9G66SqopXY9KtGLxe56N4rFFZQKpqJq2sSBufDkdXc0vN2GH
HDPOS1hXQ7FFjybavuE/k8/dDJX2vS94uHJfmptYDcvLPouHvaST4kpoZWWJzLNbAFL1uqNO73Rp
qnCjeEi5OH6hl12yux4Xm2YY7VQvr2VtUly4fce5SL9nGJmvrK4s7XFSTlHCS5WpJLE1OjAdAa6f
jYEly2zdXXQWTsN2MIHKDLL8PidWg5fVmCequcQLVnfnW2xU9cSA0R6iws9xn9kZdbnvAqveinUS
OZiZ7WPGhp0HNLmERvyYw+Tb0gbzYE4lpkfF/DUosyuBeQpbb4W2E6s+yhmW6UqUqAdRgWcpj+zD
erUS3IzlZQ6THVjBK62oj6aR30CuUjz0P/qyAA6eFsrqNRXAH13EqRPMYnpD6fVRG9m9Tb269osU
XIoiRhshEJC+9Vl3VTVlvEfffyyb0nLpRXukc4rZUxK7g27FE9O6bnjWkAnfBiV96caxOEljdK1F
yKB8g5AHgL90p5n4kQ1atFbLQqDdXH9EXVSuFsHeqg0RAUqoh+xKmJQLpW7XzTySqZixTOlFf5u0
imdm4VaVuwukJE+Dits9M81B7zHu0v101aVBZguadeqwbbMRTULIb1klMgRU+BYbNs6HbqDOeylB
gVTk/bdCTD26X/ZppNW2YiVPeqJczLV1EbfRbck2ThLTI3aQQO7K9CWx6Fb3g5QEgi6SKRQ3c6Rd
Umy/ont+Pcnqw4jdBjZC9RLIMQ2aFcLCVHxqzaiwi06742oLCNrjcz/IX0QDUnJkDHta028tBmIm
i/VO7fTeMdOBJvQ6iC4yOjhpiKblrGiqxzJGF9DNvnwqOJlxG9cBQZlaAjFYm/VYhleRGaPXCk3B
GJ1eH/LXaJDJVIRhRR45mdLsOhDlZDwyMQ+SEyVaFrr1rGn7EhctfQ1nlJJVEdN+saH9TmTDW8/J
/RB3BVpxHGlYKtXAUo5Np4qEhAoyrBhhJEkII8+bC7FW/M/kSj9gzW/3QQa5fHpuGQhLnedMHULK
pu9QVnfUGguSQHIpqJE9xFhooZE1IW8JlbV4a06oH7D6yLj/dCDKItdrNS6t7ckNafp+LVSp8pD4
cogwR8pFDLTIM85Ja5JOnYRCJEKbtX0osmxmSgLZUJhyhdxMrYm3XV1gcBcI/Xj58c7rXUkVOQau
rsiXl74EaK/sy34qk1W49Rlpj8EIxoDpXaNZ6V0vphshk1kNYZYaD3qVmKL38VF/VGrf3lMABMha
UIAu/ann/SeJgIAvEAfR0eM+jVw1L5EZV5LarOpxzHzSfv1EBVOLGNFQKIj2xwkLkeU9x2wG3t1n
tIH39wGNEYVzNuIojw15qbP9dB+CXOYlSUMRJLHBzibu5cItmFoOeR/6IDujaaydWPObT/rH39UO
0TbRogAi1LKQx0hnkrseISLNXzU2z4zmfWYgQcCpSzjGbEAvhbIUjlVh+PCTB+EzWcS7/f2PpAP0
KxRjtC5oyy356ZKlUDCp95Yt8L0heO4Ds2S6yOcakwo5ZrTVxqybn5RKl6rrz8994W/Q948mn+IY
dk5nxxzksTZwAKcUlc67zNjkfud1xcPHowuF2PnjpF6PHn+xEcbihjaXs3c2ibOIzsjCd9qw2qPq
QjpM7FMmdBcpRuHfjIAlXISVuzFMLspM25Z4DDiZGTWbxb/RJsZaFkVaLKuWOaYwrGY3GuF3Xei2
ftCliZO1WF2xUCVXMgguV2pSRJp1eN+WRsIcq5ZrVcfE3AodZAMrejocbSpuilTbGZF+WcaDC8HZ
1YXi1Nbypk1J4OpCvaXbkWR83Dp+nk2k000WS2QWdkx8dsD2T/ZmAULvkA2XneI/1CJVKy27oXD7
Ah1jb2J+5rKFOKX6cE8NnNZIETe3qb/3u+FRbsZH6Ir3viLjl5LvBQa9G7c43pVs7kYJ3mImVIjR
rVsE3W4WVK7oi6sk0teFOm5FqbqwetXYN6b5Esv/l6PzWo4bx8LwE6GKOdyymx0VWtGSb1iyPGaO
IACST7+f9mZrd3ZsSS0SOOeP4rDNVD+ZHEhokzMzQFO92EX7MHjBgVSEowyjS+tG+2ABKY2t3yYb
X4o5+CrH7M7U+Wk17nPZxzulqTb1A/nZ2kxm7vSLT+W110oljhUd0IEcq7W8tML/YDy6lyJ/KLCn
rFTvdSKnA2ZQv3TIplDZeFERjuWeOPqF+K653BwbWa836P96r3/lcKYhYd6OpjSXDFXojleDqMDs
rYtylyr5Od0KyKoyfC7QTvt1gRi+fd/i/qJar0kCq7aSAcFJiHi6GAIS7etzj6yHevrPbvHP+cY7
TMams1a/TF7+DKanWpsDtoav1sQ6UW7/7JbmpUG7PrZIv6X9WwThKZIxwyO/WN1sj1I2r0VuX1pv
hBzTcrd52nAnRD0sy9axSFTdZ1AKanYr9n9q81DJW8UL09ybmeW4Bw4jKcLiKULzZj8RQHPXm/lx
drvXXK3mMI6LTMgeb767HkfxZNl3GeEem9Ndg1bRz4c2r3Ut8n5Eeedt4WWJIQRxidIhR8J2OoIY
bEV0FNMK71jPx6HZ7tBlI3hy5ZNQ7vxAHwlj51w9uJG8so0+ClQg+2BtIwIhvEsVDFd2w0tMulii
1rA6DDHBbbbewqOaGpcmIac8FW29Ptbk/umqPmaZ2oAJKkLhLVOdGl0cQiWZuFwYFm8Sbx7QFDoT
JZ6ASP5VjSZqfRa/5mb+3XtzuNvEuu2stp3PlG7JtOzLzzmeXwNaJQlJCpa95LOwwu3IeUCgIVke
CbEZO9y7d6ILdnNWP/K5ohCmKKUI7HgXbD/JqisUxNgvsK0TQ5flrNZPWBK1i+V9KMnA6DfnfV3Q
FNL6+hpj9+X/zhDc6P4X6R0Wwg3RkXcZZ7ueGS3xh7nZN7OJKEue1VUu47/M8S+dwkDXib5IRxub
Qjh593ERPyNw+SWkeTYFAayygEsifXEXugBVA2970mfehzdZmNrH4rRFnQEQ+AlnjO+Hak3xfL9i
B0kbYvj2Yb+RQcR3H2j/0Qr0g7/kn7J2SDobj5OznOzWP9Kum8zSh3kC6Nv69aFU9mMW+weHJ2Xq
y69+oF54EqlD0LYGIBC0UAwRYSRr/ajW8g8+kLTorVPZeLclgA+Ntqtcc590seZgxSTMRPan2ugV
s3+pbaBWtJo9ku5bOjl/yYnyp9mEMgnRzLOM9HvZKZH2ZhoGfuCcb66kMDKMj3Yb/BcIQ/S+Rw8A
/gKC2Muq3M6Z37kSH80gvsIO70RGMd0umKrupQlL/1mh6AWP5UMn6pFmqeFqC909jXM5PFgYsI5r
vNEEJOt3j8WMh3+t3+OwMMkglwU7i1O92nE93kBw/87CPtM9mYFhUKZpxD+hAuimSC8Q5m45m/NW
Z1lqpvkWDoRx2Ytr/Vs2EIpLMStgRlIZcKdG1n1fM6ZHdcyKT9+Jn9O5Sj8Yrw9rEyCntp8tiz4B
+qFDpJVCpZXE2NE0xrl1NJrFO2JQDHGoPUOsG85/cnqbLqQMrPeCtKcyafIatVe4wglG86MBzTiO
jTwHcXnttOXtxI+vo4/oIt0ydpvVBPel1mNqGnEXmeiGip68PJYTlIfs/0XGSpar6oLNxEtarHBg
Dwy0BJq+z9L9GBdqNuepRjwRSmy3iJgubjQ+yMU8rXq+89YOCjkM5/7bWee/bjsbCpEDskRHmh+T
lhQikdhlNn/GPz1kCzVk4k9TeFGbrDMQpN7IWl/78dMyw3DpZup3E98V/JmpJq13zCRM7ahnc0ej
TicfpjyMfxNoOjyXohT53sqnx9pyoiFZs3hDKGsFs3ueMkFWKTD8RHg2V3GaofHp0iyv5XEM6vZ+
m4YRQKqVBpm/sHn2pD/SeqerUf2HrLFzT1G8uYjmTLc9VJM7k7EtyOMGtS/NOWe/eZzMVLdcDcRT
YDfqNzvFdEPGcxdVfyccT2+28ZqXfjXdZbW9HIG66ujRoJwuBYxvPlREKMI4ePXrIjfnjg4j8GMe
nmBikORZPNOSExTkR0P4R3l05/CzXVxBhyoo62I/NF106vEuoVgLwj09ikhiR0bCYVoOvhKPTPNw
vaJ/18DJS+SKJEL6v3esrkzpS/J3ekUgQbfpri+F+VX407MdU61YGA6+UpvgaRzpWJY6jD8EfUKg
SmXm/euAN1/nqfLndFy9ownEQ7v1jCPBw9IV1lEvBSNCbF0nYGhQ+a4/ktYtztKbADlV0MtnIbyT
GLfo3Plr91Zn/lPg6p753YnndxXWPTj4HHUJb/50YjQFmvGn6qYNZ3Wg7yVlentHj9WuzqlJyCd5
lR7Pgc/ZcjCh4UqjXWDFlt+2UdrbtftpkHCdnMm3H8tyBVvu8EheBrOZsz+Lk5W3+uY4/n+zlff7
yhfeHR6rgtmQJzTsq5lDVHJjtZhhE1ra3cOyWu9jM0weEH6wUv5tJY1rXV1//u2t7e959B9UNH9P
23DMGSocuwr3oqMDUARezr8bFvpse533l1b07i7Lt0MVdgN4tm8t50lN2TGPW/VzY+rNO7iObq6L
w8HZiRrbMRTUFVKGHkdJjS89Tv3eo6/hjMLtCcEnxSdbE+zG0B9ufbgeo6yUT50/pWZr7VOo47TH
lnqGjLASHtH+qsx2r7uMfhJbTakYzZzIqf7ixm9PyjLpWozRoezrrznP4arixt+PjrnJdtgXkf2D
xYcJjoT/8sB/Dhwh2RWmi9NVd8YxZgfMfKuj+Hv8KWYRiHtWwJC99uc8gf9YIXVsinOr/eSCtYqa
h0/k5t7qpiapTHypBOitKOb7MYpueS125Sbrk6djBLJ6wWJX6nTJ4dBgEbgBy+mUd+VAJvG2vUV2
9jY2lF1UP5YPnG+vTdaNqev33LVECNsA/swNKNFRGEjl/DYMXvRxM0W6hmKuPshh5KoSb+Iwehuf
deyXN2UgOeXmNkwApklqP7pNlOrdUzDiHYX2rQ/wwflC0PnO69owGZy4SeeRmTWBEGRXHpuOmjBB
lEC4TX545lPoSEEa1x0empNZ8FM1arO+J2KudJ7A3PwtK4kMAFzice7cp6bxKAzvIvfFMqJOxiW6
DbJpD37rkfli5D05W2RIxcXRuGJ7Gjum09yv38a4ep/9EhlYVtGqvHmPYUZUTGePtG666yWfAFxz
M/2OglmmrTXHJZdaKB97tep/XT0OewqWP6tKh5cqQoYkLf3R1RkLwlaXd22ugn1mjWgNWfwP47QO
u0wyppocpkk6hLR6WR8dWldtaEHy28+ZTd9o+NBbffOXGoHlycFyubeJt3T/Dytk/Xnzx2Ndtk9M
1vC+7XzoKvG+deFTryc+7oEAEQyYOfFVZSdxKRqby0Fu5GM3qbQWCnyyrJiPC8Vif2Y0p8CGWcwE
9zOIcJCfi0ZX5d7noiPcntfzxXV187J6vnkP9NzxBgN8q5sOyERLBvoh9zTFZin17m/kYgDOBR73
t7W3c8L/Su5Hx2QPdL2nSsdHZurhhA7+CeIwKXr5GGzj4zJVtEkPzwr/3gB+c7R6Vx2mEA5jkvG/
qY4Glczd/MszQu/MEu7AzThQl0wcVrvklkMwvlNr3hxII8h2DgFzWGMdRN+mPeazKE8BBA1Hy5e2
ZZVwQd6TInK1VX8BQvqGO/BSr0Q0mYdeGgVc0QY0MAnCQSfCjFtSLNPNddyrkjwBva5emq6/c+EZ
28jZkrg3CNmIpXQGCKwwnx7G2ZluC3mgcTjVz16DTM/pGBeysDnr0dyaIEdnyrqFABsemQIbtWsH
61e5ztuZFtLzoi2nSLKOphfH+Rob580Xmf8M1c0Q5c3mM7RXJwlL6sLnrs75Lbe/MnI44BDnz14U
ERF5jXcuy+1VrHH/FBNSnyC0jlLjR30yr1124PU5+zLud6WTDwe3AgYIsmKE/VxQVQF/PYQ9m1pV
FB8WUfa7WCPjC/3qDsthmyqfuZoyd8oknIRnEka/y4KrE2j34MBCJ3HpPOUyfs4EH/sY/pscm9Kh
Kn4KlyBPy5FE06WnZcsTrOV+9xB3lMI30VynDQK1tZtvxRZffertzyRgMYLFLEEEFGyXZiDltiKM
4cK7S5TUNMf/uaW4tUzfavMnXLvdl0uS0thW063uwQN0+D4PdsIawTQEB3xupHuxO/gc280jXt7p
fVydIZkhS569qLrVEDv3mgoKUFv8cq5Rd1oo/5jXmAYMeKmzU/EWXkdiPknYHC7UAhHitxLT4LSr
3Mmpa04kLq2nTOcv0Aki8ci8PDGAYAQM5vxgVeKpnPyzErr9wDSSM231mrHK5eftsv1UQB0OBl2f
pV9mjLuU5cmHppHRq/YraOl6y/cIIajXaCyMzgaj2ejJd/Lel5OKVHCJayzivVy70+Rrf0cW/cnp
yz/e1i1/e+Mh5qOO4rLU2x9rcqJL3K+7hkiocfSAfsLhs3WnGzlnXTrngTiHlKmntSnkvq2HV2Qu
/2UlWeIbZ2zate6XXxLmji0VvR2ktCSdN40qJAQLAm5K0C+FHJ3EWfJbU3ZYUmp+TTO2ZKx3D+G6
6N0P2uB4+iVa1COfEOrZoD0tGvODgmAp/ODqOsW68/HJHEeOYxDmx0rj7kfYEz+CyP621g3VnBe9
rcr+B8GnEtGj5nO8W2Fr7+TU5Qcm++DIzitSrN4j9BNhWPRdBUdjmtuaV9ActFaf4rbgniLQAF/1
+GeQwOPzDEPNdP8gPe8GJE2g9FA/ynFokwqFPapf/w/1b3yJ0CvOW4DwdhyG51q7ZBU3XDi2sq5d
qylaK9B7T0t1KYzd/W2azjnO/BEdVB/K4eXMTXjX86reN8PyUheA6mPEpq7k8OAsHt/JVi77whne
xtF6W+PwlrdLspR0HFQeFvLMF9MOcf2r7ZePauCFFlbzBM/825+ZhWK/ug7uQo+OO6JrUOXVXuaF
foS6mXhhaPjyF/vRH+q/ucebU/piX9TuwNMDb92OSAnn0gXV1fFCe8DPZhMheF6N9nYcyOm6caOs
BADvPf5Z0mTrnVyHNwyhL9tPGPZYiVepm1+9V5z4FH0ExfyXtbktQ/dh/OYcj2y1ofiBEKel3q8I
KHhGYuoIXFqdgc4gM2aEvOPwwgD81qxAO0KOTxUh2BiHpms15veuZU6q0tMpayrKDyx1yzIyvJzo
PorlM/arIZmk/+4h6tlNxHyyJ7W/OuIblqJ5rLbiLfTgi4ZSH7x+PS9Z8+VFy1tVWccgRgVVuu1H
MDXVO0mLQWK0dSj4YO6gBSQwXtsnAbd2ks/V3aI6VBRAi/zGveqMm/ubCHoyJefq4M7drVQhX1d/
+AyosqpZL1os+Hn9I/olrUI4HrgZKNLiH+GpH4Mc0YGSiFd+4pi95UtP/Yk2OSaPaugPpok1/xNA
th+sFz0U72Ox/cfL7V29vsE4UWRNmmdjWss+AxWLnupGv4Q8ubENuWtCWx+oJjxRV/sYUJeAZGjK
EuL5DznFrAnzFwQ6y/yhmMob1HHJNrS5TCzRjTT/EVip6Q9QlGk7B/VHXDkmGd2m3xuOINr4WP1x
+6Vu0I7pKiIep676anJ5h1pOH4lDPQwOAoS2o6O3W/RtDEZS2qX/AGzwbCL/Y4wRzzUeAREcfXMX
70kbODQLmF5f8gcpTr/wO3YZnYP41Dc1w6M3Tb/9Zfpuitg/smNtnIqL+AkxBYYhZoLAi6Lz8YFw
FO8dd6kZ9a1b1JKw6Ga+DW2ZPa5+c7da+g5u6z4fgaTcSbXsZEv0HPq4axcWMbdRny19nBBi7tEK
sgsiuiqxNi7C3magz1SYWORlPhQbKvtKBV+RsleuDr5smw1ZGinzZBPdkMwhuie/IUICgcCljs27
1eevvWRhjcf2jjzKkuiG+tVbvYwHoiOrNpj2qsJNB90JFGruc2t8GAwZDZl7tXqynoumxIGy6e9Z
cgQUqnkpOuvYeBB+m44YmEZ9Nt52GWvJDFVAuupMeoibZbffeut99rjVi8hhYncIYaJMD3jcafba
lGEiiAfb05GkUPejLvAgVhdAGSuWJ4odGsIgxJOz9WiwoWzuCcV/WUeDnQwM4JTbLARuicDY2hw/
JbbyXdCagZHvKy43JFmSXhBrBDHzKNCl/uWWx2Q7YdGznqXHdZfUTiku65L91ROSA4fGoD9La4v7
cB6anbLi1DbZFSGcC/LZrc92toFfx+raUzGNRIgsgEVa8bXoG/fYDTjpzVQ+ysoCF8t8AMeSw2YN
1avMBA9Mo2gNzGjxFZPYwbcNjxmPLGl6QbBfZUiWSxEhqKNLdnhHnypfg6yXtxUr480Iu0+HqVPL
XRYgXCDsT7nJIiNiXHS45Ndo9tPK/YhhDQ9EVoPEMNyTzLYPnO6RRHveDGsM70TB9c7OmMALIFWz
Jxu5ZF0O+7b1Wbnn6tnPAJDH1vtqqmg96S3KTsx/e4xgH91CeaHog/Po+2/biNwTPdSY2FHzt27z
clcQ8JbUgfncanQXWxHc6sVa97aj3vNAYZQUOaJNBY1cqDlL/Tr4BKo06RjPVz1ImViQCWm3BqDv
IvP2pOhiTCq6b2giutfb4aXmfoRgr7jjreYyBzh5VOEcUAt1+2mS/zbfwAn8fL9TE9xWopSGWK3X
QYpTRxpZsvSgftWWl6fN72/RYr/nbUyfcmzuWqj0vcjG/0bENkxTkz5YA5rtufwkFipMva2/WnzW
V1nn58odz+gUv+22NQ+kluvduAF4ErNKqc5SBOAeP7I6b/0yrnweBepPJAUTyeZ2v/Ma6B26C/27
ltmFu6S+EJ17Vet849V+2rq+eHaMGx9zd9X8kkIN+Ssa/afzsnYvbOcR12p17/vj8nMqIK8Eznj2
evl3ZaMGASR/rt+rkTfuWC09NrYgKOF37Nl22qNP4EuX8kW5BLRuJhZdtyivwppR8tNhm2Y/2HVh
S/bWms4TZ0DBT4COnwV9uo3kCwHxu7s5cG/jAFfFsXPWXXgYCsZwkJ7tAGhHYq8u/faAIzrBn40w
z2bBDVkL90qsqdMafnn6lxbBn3ag3hxyko7TPn4jD4DnKX4R4OZN/gYK8RirtnlY0bfu1YpXiZO+
RiLpnRYEZ0ihBMNs4fUzx3oNWOaQpggjlu2XTThJs5HYHg9gGu2nn8VHQPACer257wgTSeg4wWkm
5nO7IQ6LswWdtTlOffw6uWwr9ebwfOr32HT3mmCRNGBZArZYVUbtlh9iaVnzX1mhP7TZWOYAPpc2
wv+xxW9AYi+GzMxwUOse6A3YNk6XrjvOBUNlLn9ToGtBcHVeSjROt5+R7lVetO7GrH9HI5LOujuv
VXavtPW9EHs+Lfbd4GYOQINEVLvOVGq6+qFD1hOH2954VOQNuLn8vn4mEolnekbcyHf8D8Hqg1UV
8thk+qk2xtl1QY28sl1oQfEa3j73lG/RlcyiMfErZrS61l9ui0mx0PaeFHkKommkCRfgp0Hf3OJ3
644F6UTiIro4jfCL8J39gml+zeR/BuOlYHMqCDPzpu+8mrm7YhBEUeLKCb0Pw+PdhyN0W87pNLbX
HPhUEgrJWnlSy/Tb3ra0l1s6bAogaYZujZ7VWIEezoQzkwcsw+JxAR/gqTmzuBz9ofwdbnJIHKQj
52YJT7NvI47EAmd75zYssHQV4QtpFlMinf46Zyutj0Dg7JAbKoyy+o++7H+D3/4DSb1lvvfIVP6r
LpurPeRkNwr3PbcaJJ1hRqpi7jG7bwKNSljb5i6i1ZvBmJHPc8wbCYJPTGHEQRX2gZXjGrfN3qPk
kfe474NDZYKIDwbcd0fC1aPjlerenldAtlbrz9EJWAuUGp/9fMheqJODl64NYW2rZ1/qYYKTn22e
QXdo914lbMCFaNp3IlRN2og5+CcbJ3+L8ymnl2tUCEoI0eqU1ZpzZtEb5fdu6oATO+WGNQ7zeow3
dZsUcgRj0ezstpXek+mHdLIuuqMOqJ372eFLKn92WRZ+Z7kZX/oOmDRRRZDt3MY3wE52qFISIVLk
+vy41UCkZ7Gd54kWNNJ/Q4LVEMOQaJUDyzRm0EfXs34Dl068jcUp4nJ93EKXI2Kw7COT3bdswviR
RIWPzYPGIcbiYS5kl3CPShRhUXWwZpXmhWc9l7nj7901uNsQGKB/ICgKWY8XonEepuGlHIMKWXfL
m+eZxKqRH7uD+OsMZbTvggyKXqIOW/yhfygGO2AgiY9Ik4/Wsuk0dLYCJav/PbEyPWhyhcKseMpC
Rrlp+wbK9FO7H0W6eSS5BkUO/PezBLlh/lchJd8LGebntXAegyp/D1fv3MTDiyRPxQxqV/v9zzFp
tV9dW+wUJ/RWOi7MqY//L1f1pZ0GiA3cWcsigQIAZo9upcSfauMEjztnPAyjGwFZjgITWhTQToJ0
GbQvkk9es/Ll87m7EjFzaixR72Gn7vAbjEmODFn0iFqrLKhPxYypo2cd3Kkq+iCt/W0LhkdrDQ15
E3B7LS5SMwX+zu8Xmw8qTMMN2tWrYpkMpp72vsOOsRFXI/r9LHKVlIX70jYxnNCCg1EQDdfJ77Fu
Gdh6CMHwrt2Ijs/JlrBr3ldvvqleOWnYhJgHGpU2mw0dESDez6tgSiIfgpNJ9FoNGCvcfA13TtT2
5MdNl02YtNi6gz1nSzo7EL3D9v8ubHVeabhL+Z1fqnUcz1MPRF5l4mHS1UV47q+2Q5tJMp51KGV+
21yl78VafU7l/NabEPOiJCOa+oCcqkl/TQZ/xnvYHeKGutZGElGjupq3hLDAaaBP1Qcvgejz2mTL
UBkoPV4tW32g7eYx46/pk4wfD5N3M+2M1xIEmFXhtZrFYVAY2VCKZi80juLWnbYPJDRqx9R9qxr7
YOogQ8vjLX8tJX6tUvEdKx/Vpo1Bds3g1VioiiOfxkQkXlR9EJT3XwHL9uLpDhNBJzmQawdD4Iom
ZF2Y7js+X4abq1+hJnZbEe/WeruVRe4+O+jvSfSXRBgKSOvdhFx+V9AA+HPEvZmpuCMMmoQM3Ntu
H73LdlLJMLGw1nENdz5yK45gGEmkV7UH8Dw3feGgrxovAVmP55U27v1ita/svU91S4BgGTfOUa5I
jsLOF/YORZGqdpPqGtZ7WWQT0O9goZgTNIQcEUA6mB35mfIrv3sKB8ohREScIZjsPu1mQERnRntd
r5p6eZDViPD5a1P8IF0WYcp7F3k5Vpy6nZxHp7H8+n4Ner5Ity0MUiL3KMUelVW+Lg7gZLrU+D4u
sPtxmNp+N9McRZoSr4sLJ17jPSLRQ6n1K3TClcqg3h6C1A7YmFLfaJoB1RooWFPyQx51Ldr/tGKi
EePAoT3O/KV3pU9kSBoyLv7YW2peRRkzXLBCVdV/QblU3Xu38H5jdEBLRCNBqdR/LcH5PAAowE6w
odv0awJqbea+eQcY5XPP1fzzn/mMurJz13oFe/aZlrrRFi4RqrEg37+x/nrKdWBwKmpretIp95mm
EORuKSI9XSCFkBXZ+Rp/5lPH97UE5G0AejXWn9Geq/XbOFpH3wtik/fCZFaJebsm55FNIThtObFC
z5p6Hm/vbG19T3N6uO7sigDeBV/Dem+puPH2ESrq7hiY3B1T5LcYL1BfIdGIWJPqnT1hmXnxbT0f
nSxU00GrIqpO3JnLT5KKZbJDPQVreKNGIY6v9WZF6pNZr6QpGxFnv8sa0hYTE0dGfFSyHKxkITSR
utZ6DiyAhgIATsiNNWLaCEXcl8jZUw+dWI1CY8iYySZ3O+Zrg34e1tJ+9ULq8VLcFPaGm7YTM3Z8
qcr7IQhFcY4VYeLgxGXf/gWPKZYjAWs1qqIqUAy2hVGDCxJbdzq7VDO2lt3SmBGyFbdS+yIpzGKk
gidennoSSdcLTCzxks1IYcAl97LSuTchpjRwEcgOsm4ARerJFdZOrBab02Ib/Q2C1RkGrWiw7llX
mOUtizjxc2ORqf1sB6v/MeeTWVN3VAgUXFnFP1o+0XSI5ypziPJgggwtpI16YrSdvfoRal4sJYsJ
6rZZMzY6NfQqiTztoElx2C2cRxv5uH4Omi3wCJwhiYemtZWXUQ1RH96FTY4mBMnttOOjdFj7l2HV
e4HiLYLfairxWHZM7He1Ewb8XVO4Xnur25yzL4I+fNiChuuDAx2Namz32pzqjVgbUsMkwKooNGGX
ZZ9xcCAbLF68+qfkwqqD4a2b8sKHLmu2/n60huhaoef5K0jj5Mb08/4EqWDukMffVw7k409bCSoT
LfT81A6tLHb9QlfBTvrr/LYJwp6WCIF8WlnRUB7nXG74HnqnAyft9TAcWtk10J8/dGW0lFyFDYhz
shQznGxUdB0jEFFuJd2dgd3+QRxi/ykrrpOfpoIf6SXTlNh77ux774OvrelAvFg83Dt1VRKKtrKv
oYnnk7m1HGM/8OPwz+3k1h27MuKQJNIWWVqFctY9k9vl/BI+lgHyh0LMFIVZ2FFzGanqjIKUXb1y
2gYVXzVr/zREJRYCFYjl2Q+K17pcUMESOCVWkzhkpCIoCVrzL+fr1g8dSAkwW9GwqUxer7NzW0BT
YYP0Xml5GEhdkTWiBmdYiS1EUjS5YLVe8R0uY0SRdVWS9tHZ0VdbN8Nt0bG8+Z4AzSmcCjYO7Aps
acnXt7BaeI1jWc/O41Lx7ewguJqzX5mIJbvy5u/ecRCVT0RqO/caWd/Ja1ocMRs1FljO/Ha+MCzU
MDHS4uC0KIC6qGLCfU4vCWItxmVyOhDCw7t6JfVngPYLx6aNhgpDwf9l7UGJHnpt7epILmMG5zH9
qNbXbFF7wKjxARMxxyOUyts8S+wlLvVAqezHejyVK8laOzJuf3650Sxefdw5+b5yXfeUuW1xNwP2
3noLr5HHYkD4AeKD8TCHrf3qrLHSfLNWiR9EkLSSmfVFFb19W10HoHwYQSl3k9W1+6gph/zc2y6v
pQb98wCngNeOgeo41UZKRR4RYfUfCGs5PgCTCM+IN4+p0rW2Yt5vJudsZHMic7JtV/c/bB5EertT
6e3msrb1vspWEe/dHN00IXbVHRBPNx0GK+jvpnKL5iSO1/5M6rH+CHSETp2GE+6gaQFU7vuey7aP
+D0tfWB+T0FPCmrgtVHP/uH7hmxkW94Xa2D9QdLEvD+IHrzCK/JHNDX8MY8TAlvJYvUIL+MmpoUW
mci/Fo3xLi7xcO8yY2OJjaqSQp18A8tMOVqWiTJtfFrJipGxIuk91kE6dMwgFysiwcK1eRuSupDi
q9kq/YlsCNluZJYbnuKIoA/UBe8/ue0rbc8SZaclkIbC7+ZoVRRxuzvbWrxsP1D99M+Sw/ygY7xZ
jL3Dw09hLRFt9jp3uCba6FP3y/C6+YG6L0NMwtPIg7DDgsCzRJMZNtEyl8GL7ALEnYj98Mt5a/SV
baX3gZqOf7dzmB5uERtWsSfOuoZxyUTxHE9DjwhBhs1rVsg7b27knLJ9M6PLeXklArn4iOVIAocV
th4Kk6Xa7N9h7dhPi7CsP36D2qDRqv1TBvZIFY+PP1rUNgvUvA3gPY1qn2FNENZZYnD3qJksUikH
T5+lmoJ/5TAwRK0WE8ncGudgOUvzjgy1wPDjU/GUmQ1JTmtpy90be/Ff1P+oO7PkuJU0S2+lN4A0
uANwAC/9ECODDJLBUaJeYBRJYZ4nB3ZU6+iN9QeqrEuibomdj2WWlpY3dUOIABw+/P8538lq6nE2
LZYr6i7DVo5VzS+yovGWEy54ZRDEazbuiJY7Z0rupyYo3vohe+4B5G2VPeQz6rBbNvvhSbIS3Xj0
C9OLxAVeyKTr45eOfKyvjSJdiI4oypIAFohbRycCQPqjVZb+hkpiArOoM7or0gp6pOWRiF7i0A/Q
i9ht+RBnMUfKGU3PmhZfiuV28FhTxNzcII/wXvnZ4Y1tBQiLurA0jk7Vmg9N78YvJUoTg+Jf73u7
gXYw7T3X6WxUZWV/iD3K5ewEDIIZQsq5KAdNhnaS2Sxn0lpcsFkzUUYkG7W5SjhMNNsZzTNh8BQ0
eKHe3Qmx9hycWrhPV7bIxUmqmXHJTo9xLyDAKcSgeQKNJ6PVMLWEap0XzkgJJZRtci1CkpNf6AxT
8n7/4BD7dG2xXtQbZBTzxeBX/rc+7sSLOWP+2lCRq25dXdJ1acnspG6C2OiQGiaTRqxzppissBjH
KAOjvRVY6GxaF/V+m9SsPiXLM2Ijh3/NXF4ou4iJ1XXrOjh0NYmwfgveYOVgGr0Jas4wYaDZbUdt
2PO3Ux7AjNvl1A1okMjvDWqajSMS58KsFdPuYGf+BP3EGs6L2kDn1iHVetHTYLW7rl/i7HIMAm+c
KoLLEq/vxiVNYGeGbrpJgCWs2TPQA3RnqowrbaYevhtDcy9F1qboXJts2uW+HNpViw222OKAzL6P
BQf2Db2E7NFCWubuJoSV/daPffUDVbJUKysU6nHkTWYuE1k9Yo51bYLGPCWHu9TyfHp3VkGulFFD
e/JHc5Cv3fvN6jog8o8UULJH3mCnQ/A0oRZ0s05Tbw2wXRWzAHBUsHlWjbeAejLuSAeYM+d/esEl
wnCoLCMgpsL39akx4wm0KCJoLAd8N5z9aV7i7cmTsPAflBeGe4zd9p0s6ZjqXjuPkbLYWZIrmJur
hIPcV1sQJVlgL0aypLroJmr1fIW0St6MswqbjdkVizwdn2Z8o9DEUrV3zNre+kbI/qiZoujG7X1h
nVtdPu/6mrpGRrPoMfJdPARx80BODB1Cr05fxQyiiPy8+DtFXXU5i5LtekyyFUFyUyP5tMIUW2Nh
z3YFGAPKY+bAcCFRmBdoJiGcklJJK3BVzmV/K/KpOUdaGF/R3nwRMDb6tRkK39uGA3yLx1Kmk9ri
0OCBguRnIUmbTtoIJSOj2f5c/se4R1iN+ZF3K0bNvqnsSZ/mntjEtReQrbYaKK8MF3YocJb72uE4
6b472/xlrbksWgMCUz4FbbPC5E9l+f0voPjNG1Hig0VrkBBNeVJ1yJ7L8pdjm+odVqlRlvw/tta8
+WnqMy6xqgtzrRU81W6NIMv8ni5jBUk9ZkLHNMH9qDmRlwrAZnrZTZ4OdrOwnQun73yFL2bgBqVB
zV+CwZIVauwmnZ5ZTVb7W1gdDnqMuedYLLtxSM+qSPPv/5wFQmEE6tzDvB9yOkpr3PmNneKsfJ/B
8BS4E1A4a4i9ddCNSOX6yA6ojGSx5GLoYlHCwHBvd8p1Usg9ECIluH+v6EvbPEO8iXgeoQLNErYo
FNPS89lJOUgM6OpMPIcqn+w1PlsK+mvvfUfYMvmYD8TDptUFlQErPyFMgwTX9UgR1zhRZboLwdD4
Z36kumYv1CKEHHlR93MAOB/1JO/FwUyy9NHI47pdU+4FdNci62FUI9B88xsWVBptQsLiGDpFcGXH
Tmo11dB010XEoWodq5gnScxOVhyrSYvkrM+49qox0gIQmlE2XxhDilpmqZ1wqzPdU5AKGuQnlqKC
tJa2H951bROwm+m68LyKixgfhGpNHM1xinWjlnJadNUedt15plCyj0SM63uFIlB2Dw4ZPN6WfRGd
or5WSKSw9zNyEvJ5Hn8+w4bae7vL2jDtz4YiNZ1Vzb9drjms+i90JgdrTwGIZrBpte1Jxk4G0Up4
HUiByCRPbeo1LqAsChyaVxZhVqOJU/yGA0NARKCOTZwIY56/WIq6JnP+NBEJSX66R8WvM+/JtbLr
O40sJzjnWM/wsxtN6wU1VPrYWj5DPqbsAovRTYMDi9corxFYBBmHxAgWBjXFrN2wvcYx7/e68M9a
LaxvbPO9r2lN2qdnzLtBOHdzkWGAiY19MPrhYxhLvUrL7GoYYfARAUD+VJKt/CkPb8OE1jWWMqJ5
w+6HbPwnTHrMho7DSr3rTP3l3Z+3QJr+C035AR/64R//NyQo/vOR8/QbDOr/Dzj6PwgZ5UFq+u+J
Ubs3gFFvzf9q5zh8697SX5lRyyd/IqMM9S+50EbxNZLbRriag/VxfIeOGu6/FDovyPz8KWFUS67S
fzKjlPwXid/QcLFfSuTeLjbU/2RGKcEfUYnygRApCwew/+8woz5kRjuYSVnRLEIVaKlzlng3U/9i
KiV3g1bTwjGJXfTh1FQE3qzwPiB8fTsME/6DJm63JVqpbxZZbxezz+qfJH13HidUlUUzbrxKRXfe
5EX7SrSv3uh2R5O4qBst3E/Mz7/Dc39+WUu+x1AIOk2Su/yrA7aJMbO0nQ+oo59ZItmOXamgaD9B
9Fq/G21/Xoa7Dx2Y47OSH5N/RgpoSYlQf60D0T4GRQZypiob776yOAWiQKhgtSX+QcqKLtFo0/WK
hgY5WkdZ5NCR4NBu2TTkuySyvDPLySymH6qcHDV7trK0unvEMJPxlpJ5dWXWeXeV1HDNq8mmFk+e
x3wToaDfELvj3JH4SHfGBpw00wbInRrHM8saJYuge5ja3K5oW5T5W+njvEI/VQ3ffPZJ8Sc35R8G
CjdGKkIxiMyybfXh3ndjNttOXss1lh66rd20KwiEfWhDd7giorKeNo5dhftWxQnBO5lWZ/S32Ie1
DcejbABuQDffTg8oCq86g9LHFgKGvInrwqeU6Tj5ZrKtz9Ja323g/+VfXh4lYdOutE2P3CiSAj74
l22qEjNXEGuCv+MWafFYb4sYecVYZ3uzV/ONgNG1sxpYmHacyWvypqn2+pSHxnLp/1N6rVDNTNOr
NIfGp205jxdtY1wnwXg9q8YY1xhv4vuugy+yWgp17SobMQmUONg+C754/7off47NLmOJmcDW7n54
CKYtWqpj9IgbKzTuuiKAnVs6Ep0J+puFrxOdgzoPHnCdsQMvFwMmorFm5ybYEZHH1y4ib8ucHs3a
6h6DvKridR+ki4AvaKNbtCz6RmPk1etmZjPDaQTxvuPCLOdjOvk2Jyl9rSzIDHpWAgJZZihi80Qv
0h8sxThIp8SgOz/YaFZwpXro07sJwqzW1c08dh0ijYrwdReZhN6MbnTvFmPwtbfo6wwqym+72K2e
e5MvT3ZnIjfQ0vqzQoe0rZAoGE+R7MF0C699bTPECZ3OIn4BW+1pM8zKv7Qc1ziBJquuy3zK0PnQ
d7j5ZZb/B/bdMpf/4on/OaaI3VBkdatlklgQAb9MmdS5myYw6fjURdi8OexJqMVyWywOMaDuwwar
2ShxDuFC9baFCH2Mr719m8A6wWAJO4v90Xqwm+EUc5ZHew8W474eCJNeZZ5VX4csJORMW13krLwx
TC79qVpEhXPQRNRzcAH2QckOt2hGzNRU6lZouwcUXejKRzEc2bDjhGYfRN8YCQ/WuSnKtlGUZs9o
v/vHbCjnbpemJbNIG0aX7C0RnYWUhe46pSyoAsGEmNbELb2iX1Wm/KgJdTdGhOnoUhYWFblTKy+g
c2TB9NhaZptCiZP5hRHmLRaY0iH+N6PzjPmd3s8wRuflOGpeJ1wT5IdlhDJFlHCrda9i6xRLdW0g
CdsUfdFHZzV1/b42cyp9EVqmKdwV+Fi/YEZe9uAcrO8aKmSY9WMDSzxb9nUdtpsmF96jqjN9tHMr
u5Wz7+lPGPW/wx9+PnmoN4AwqElz5P0Ab8/kjIpDdIjgM8ZWPDXmMQWbcVUr39zPo6U2npO138s5
Mj9JPhJ/Ln0OcSNLFJEFeUKaHyayHKFLkI+JRHCC0tQxKgw4nuVeNI7E3j9kB7vra3aAQ857FxGr
ZlQbGfcRWLLlPFsxVMbWLD5JFnqPWfkwISlSQzFOUu4RlrN87V/eBUGWvPYyIK/+CDYost1hT0om
GTsxHeF5yYqyKksRSMfxxRlwGbpGmD0AeujWZUQYB5Y/c4/TDa5vh9VcxN1edbZAfB2Ex9HMNFLY
wnphD1Vj4nU+S7lxfsdYvj9Rxbf3SYOkC2lZH97lqUcMmkasDwFqo6MqkklvA4HQ5CxIxV02WwKk
EJDoHSWC+gzUo9+sUbAS9cARAewsQDFMp6kGZYbJlQEeetq+Wk6XAVr7wd9UqhJHXnXyr5saWNrK
EJF7mQQ6Rq2SZwcrsYNbJ8s0MK+Y4WROnJQbtSqbUFwYaprpEtEGJPLXpnXGjiPewaaYz0g8GU6g
xaavsvOiuyxIxNc8FhwaYhkNKNUJRrm1UTyT3+PoQ8a3PZpd/FCrvHt2JzRBYmrxab1P6AOFjs/W
qg8BQu+31mXccw60iL+U7nLrfxkaycwKMQkhcGDixwmcOTib61xTJoj7fT4LFGwFv05Pnd733pTv
R0o4yKSVdxj5lpSsvQCiedccFX7J/d8ncesfHrzruiyVxG07pvMxZ74NgeXRoWBjMOTplxo5yoUB
k9QKbYG1TKldRrscSXMptsiFqBvU9VNN7uo5LdlkL2f6QJlpIyc02O4UOGMO3SKdmAWMxDZMdsKL
7Id6mmnhzZ27DVU1nSocsFsfX+xTOpTJFbXBaJ+7fX7WGLXxyVT15+2nwcbyJMklYW/vyA9EFSOO
Ay+vgTaNIpWnshIYMmQgDlBHi43UnX9scuQfdAoQY9obfIyDrwmspAlCMqODHL9Xr/gvoZ79/daL
P9bPpfXnL4uahSfb/HjkqLw8INM4RzFR2MkJ9eqwpULWr4U7HFJ0JmdxU1BB974qcFucTs51P/57
YbMMTs5hJgEctukLXnv14b2P46TTte2b66oaX5zYVmeDP4gdFKX5kynyz5HGpSSMXJdZe4mU/nAp
FFBsiUxSodpQZ7DnXP+RH4bLwHWTfald6xuLaZSuu8KpTq0s2m+la4WPgmJIswk04Y2D4xgX0iII
eOX6mfielv0ZYZxhvCJwbIBxOCHbI29m3ielRb2xhF2b7NVQzTceBoh7k+TiYA37+LnIXIpCgsbc
uQuO0wNOmHwCSHJ+Rwa931okcbS/bE8tb+uHgcdZc6AcgiprZO+Bo4FyCrkvxXGMvPmhn2x7O5RT
fTtpaR3mBJnlqh3tazqwbo4kZUSwaYzRXZu4iB6TfElYDsyoegkaf7qL5+bChK11nzcFsuusGkoq
d7nXPGPM9R5ZuJ3dYISIakWWsuN1BnRJJEXa23pRZRUoEtbaps5igLChqFN2z5JUrbeyntynkJLl
12zEQW8Z0v0+sg6x160Umrmh0CDVu9E8uiiYgMRGKTR48jTxBmXkLdfePQmo+mulRQEirnzghDeI
fRW15d4WybWVw/1xkBvEu/eX6d8qzfxPi3Dx2ST892WVq//zH/kbaat/cLiXj/2sqQjnX6wpxLV4
lCzIo14O8D9LKvC0lcO+DBY39DfhmHzmP0sqDh9SkFPx+C8B8qRh/b+Siu3+S7pEv7gW1ivB551/
p6Sy7MT+a0tEoJBJ3UZAARUc1Igw+7Alml2OVRZuNdgswZImRgdgDFedHZjQjG2kvJdQ1vQLnYn2
Z+rPb2W6X6ncv29P36/MXWFKdRzmfsxuv6+47timiRFyIGrbnOI+eTIonhTmzm1oVZT//VH5wHQw
m75RfcWw9ctz+oeDkfh9TV2uT8mKoynRjMvK/z4T/rLid3ZbtZUiKhWOGGXRmd4gNinFO0CTwH+g
PJ692eyt5MZA57KO8aaW+45a8SeL++/1m/fvoWwCdHwbgDiF6A/3oRqrkcZzixQzD+zhnnMKtdwU
BsllZ0nuA5OGPv39t/8+6b1fkqWWIwHMQVaTj5P8YBIfT8sWquDCBDStNPpqW/2ICGLpyf39Wn8O
MMuFQ2H7lDXYcrsfBhjQFd31Jk6Zbs4wynJmdwhd6AbqKB0N132z1LSv0JWb3/9+4X/6kVj7eM7L
Am4tQP1fd3R0+CHOLPI2A7SDouoD1ffcAhzVAGtAmPH3q/3Dz+Q95v2hw8jlltynX69W9Z3lTSnL
QaqVczEkOqX1JcxNFiavIDD9wzt+8e/XXG7d7++uxWGAPZO9xECBFf/9mlh4e1KYFxgTRdnvzjs/
MmG++GRP8OeLapvYPKHme7wn9h+jBT0rTQlYbGmWORdt3r4mNt2Z3cwqYw2C6JbF05tk9Gs/mSL+
fIS2ueQUOCQUMHV+LCCBUpKerDBQjA7TA/LaaCmK9fPrXET0y/5+Nz/mtDJQeHBcxnEoWIPS/XA7
XQOZNA2gcj0kdvLoQoehewsElqZkjJ9TVxQENwTgRVDce8uYVlSI6NtMLk7luizYhOYRFbtPvtaf
98A1yaY1pWDCoub94f2BjskGgdoFyvWa7HMzyCcwEX46XsZx5H8yF/3TxSzBjGiyIrjUG38fUWzN
bED4tKv8pdHZ1Wa8d0ILLHprj9XT3+/3n6N3WdyQqXrMDDYbrd+vRYfKRlkGvOe98WslaDVWlPho
L//9On8OX1cwyxMyweGC1ebDb+oCock4C8t1MxbDJYXsjOLH6GwwLfW4gB0/fDENnd/ngUFAwt+v
/efcTqmBS1IKYaK133efv64xHK46XS2AIleyuvXxPGGdUnG4VhIh5GVfSZaev1/zH+4rJWR7Kfy4
3p8vTS2QlkJ5yNeRnPUJrE72yMz7GWrzj/lOmbbH5ENzxyQoxFv+/Jdf1rsJmnt+MdoNYZw8iOGX
Qe3Z52mMbUsjYbgTvLyf7NbFshv/bcZjAnKXWOjlReWqy/3+5aplYwzghQBxeDRh/YuABjLWWl2h
pI9AAhgUDsL9gLyEuLmyZ0BNUDxe4yIvzloT88QhgZdrnaV9Ij6tIPxx33nQisaZ5VmSPtnH/YwF
tLibBoMAPEwue5JrE6pLygkjFOScUl3Y3BeEcESnIA9xAiQEWrQAMniN5/Qtdv16wNXv1CUF1j7+
7L3+4yUgiJUqIMkEyxxHH+/3GzdoxIMJZrM1tibvC8zh/BsVR6G2irrzzZwUhnkZZwYDk30i20D0
V1oCCkBDDNbZ+uK4Y3EmezySG5/QvnMwqwSO2Qixwk2bNXpCJ14tkgeaMnrbJFQXYACNBJ7xGIEf
TlWRvpYNg2k9yHSYd5MmHH034uOhoW3YbAABPS/eVOhFl6PS3hu2qUKftYFKkp1G0DTiPOcwvpKT
RIgizTQ7RzXfA/9Z3q3G5HC2+tmD9/vuVjciPplWUOxkviAwzFFnLyQ7T2tzHEGEeTpHNGdzT9Dt
LuBj4lDQRUSa0ooMbWhJQ7V4K4Bfe+lTohJ9FZtgAbd/f1k/PhdmdfbxPkGOpvAF//37c9EZjfZ8
KEn8usoGYiEwem3JUsWR/vfrcGL48MbaNhhmjxKLohsgaN9+mAcT3cNgaaDOYIZT0bOBBYV8GT0h
AZVmjNEMlSBwO0JxtrOZVB3oVusUxM1yog0WZVbXWEelQ+dKFWEFFl750WluyetLMTzpRSNHWmq6
GsfEXrOmBbdzms/ETfHiRZTG5o5ARgIN5Ah4n9j1uUEUE3+b5QA6L5+RxLZjrLYlfKptrCvzeUQ3
WxJ58hWYfIg/ic7PXYzZBqgb/Vs8OJ4JDJCEm1U7iTnB5FjfLFNivKsBU55ho6tO9Sy94RjHaEhR
yKtmn3RmQOvTi5j7wz6AnZ9aLngBZBLAzanxYQhKRxO7qOfejFXjXGIwgONimAoPtGFS5PAxluyN
tFJ7DDuEAnP0x47Ri/mLFcYHmg3W/MxDF2ihSVLe1JHO2r2BFdGGwDWODclf+XBvUoJZBXMPhgZj
06rvpuRGDBXG2Y5vAT2zppBI4cQzzk1gdVids/YmMKfqtrZhfksZ5W+w+1Gx+lGNTUhkDl4CLP56
H/Thde9jWts3mYebwGwXQhNKTewoBpzbgAIBWAOBYQaLI6imzmotTIyu7k8mjDYYB5ToFePkWNSB
c2501k41yCwbS1v49CfzqpjsZl3ZRrKPPVKD1oZwumYbFrXdnZnCeYPR+I1aIxExHeWwrw0j6jYy
IHuWuC6J14xpRaNqt546sxZnlIxxamXBo1PAlAQYSxVplq8C6dwWqbE3ggE0BAGPdPh2fpP51Pts
V15OuUousNQ7t5UvRrTsfag6TOVIlLlY80NPbkn0iMGmeD/AckivsqB6cSN1B5sMsF8jxwn4H9LF
lY0xJcPGJB4x2xXhPgil3FVJZd7IxKZ/bjoa21JlrcJ4fmlGuJC9s+R3DzjBq9Tqb90Mvm8GQ2wf
+PmcbjhLUU0pE9zBDMQOoDBK5XXacwcTumrb1jC6cxRyXb4tAkCd6zhu3HsRJvcRTaLwnENLdkgb
9LrANuJ2T76Rk2xn+pNfWo1imPwmJ2PGCEOWEQP5rM7K/pTPBswIPYKvx7F0SVVUn3PMpurWxE+D
hcizTJq7wMq6VZfRb+tBRpjzY5M4jwmn1BV31UFQhSla4/RbpIirkYkLm+0ICtjICeaoe0EK+eA7
rxI6Xk1+ayfomVqFvq7KdgggEoSEDqVAMENMq9s40/VqThHYDnZo30R1pB68iPiCQIYENDrRQ+E4
4gBO4K6qu/qmn+r4NULBdCjK7Jh07b1Pg3ijcskQdZ7x8D+nLmCXVVukwzd2Oq8+Rr81GIvv5GnZ
X5NpRnHMeemgZwxGw5Dfaj+8NqayQMxqG1/Ijb52NL7LNIyfxPzaQEXzQv8V1I9GOzqdT2Z4yQSF
HLTHm9rB35wX+aiqi61u7acwJCcA9TQGGrJSOqeCMjA/WC7JNxgfLkKlL4uQ7C2hyofQENbemdIf
/eRsKk8++U713YziB98ZnZVSpVrnIASWausz1Eg8+mk1vbC3u9XWfE80lLkzCHpaSQEzz6nIoSyL
HEdpGx4rxhc6sdXQiNs6CD0MlEN9LHNr1QiwfXIAGtyU0JKgCV9n9sTTmQfSE5LwyNaTKIespMRT
KbkZywkgZkf/tYcftRIQ9bmCCb5cReZGeqMFJZ9w1aggLyy0yqtC+DDU6mBcdQt6AALhmVHgEIIW
Cdpb7dnmzGwOnHqreUf6OEPRVoV3ku4ati2i0CbMGh0MCSXjNy+K7AM7N8fbNLWEFpIIB9BFZVUr
olj0K0L17qvTieIcMlt1tEuQqXaR7kQV89WhiZ8Z1XCdtsJYY6HSd7bRkIiZFw/4eC5mt2m2pJVA
tQuJmpUO/PFqPrCTuJxbqA9+TaluFtUmG317m9EThj634AHPW/iI+xiWwMogc6izKRQtraO142hr
E2IF3Va4PK4yVCUusdCUjYXJg8nd+3pGGVy0/UPSwSBxwhtoVQnxkxaJLM54kybeC/5sks/tODwa
Nf6dyoheWhmC05LMhkWBJ8Btwhx0Zutg3UjDy6SqXmTUnNdRCgSsg+Kus+KHZ6Co59rxD46GEcSL
wNx6sEJfu2AuLpoMNASOvezOdrrsYQ5qHoqMMENXxrw1K+CdKDijTRqmuzk19+yY99UoMeEq+QbE
eWbUcerv2ym+BGbhHZpquqXDAVJuuMsL0ob76rZoNVZYXd/EYYxcIEKPIivvRaATRsWdUTQfGklh
aUq2KqZDL+pmi94Gb2AX029P1G1TD7emU0Yrf9R7iwOSMetrqwZW51T2Q5lysPAwG3h1eErS6Lw2
nCNkbGJGSdDt++FK2ulV6lb3wQzYz6FWcpaOww80A8gjq+kYhei4m6I4DrJHFxJinbQN84dq/Wri
oQAMjK0C97wcL9KypZWZg42T2Xj02nBf54sBSA7uIUBrYhWMfrgTqKGz5YHn3ZMbDuQRaxiaTDi4
01CqXpnhSGvOVCui7ooHv8tfONXAn2ngsYLCWZLyqMAxFmcb67U7XdXtdN41kM+t3n9i8nbWVTx/
CwakWSsRsoBbChZrZIRHEUvCQjVoLIk4wynqH9BFKVgMP/LIrdcj7RpE2xL/cZoh14+RvmKCBCM6
dyDCSvI78UPvBryVtZnuIw8Pvb1A1rv4NpU0i60i/OHLjnRuw3fX6Vy8mjFIHaoC/s7rO7yIKOFz
GwBIO1jXBftppErBvSrqo8rw4QYSzW7uV8/hKC5In9DXaYAQ1glpkidRNW4syWts1tcD8LjLDAjr
uq+Cq7LMA5Kh4j3a8IOJwcYNz3BhAe7EJlqLC8BRl26UbE2vYWUuCuIIA3RdOL+wwgfWFi/WazxE
L0ibDuFyryM13ztmA+Vstt3D6ADma/OGT+TUrRpJVFYaVR4aFUXXI94bY5bsnEaePMGoI7/YsYOd
rtu9sozHgBPcCHoUmNJJIA3JK9Qzdlqh4LVf6U+et3FJKp+xbxYcJBl/PgJiaFzphKTaO1FhfjDz
4DUp7J0DPYgq0tbucQKX7t3o5NdzC4cA6+6T28zw08aHEksBiVMbKtFia2P123WySXeYTE7UUrOd
7ocStAvp5HC7FPWwOGD3ySPxHbEBGdFeJcQ/JAtHrkCIFFnBeOZrRkJcWPvIIRAwHJu7um63jWFU
O4/aGq8cXyIvwy9mh2/Q1eYxM8xbiOdXdk7pSWnjQpQkOeBu7c4VYX0MK9znZRZeEFdT7EsHwT/m
pQLFgPK/xVR+tkE6QWHsiEDQ/nSaJqILveKYKj1cYZh/QcWOA3FMkmPpsTtnZ/2FDvDJ9cbiGiVY
dOZIrDamx1KOjb+BAH8G09J4iDmh3Iee/131cKBi9zCY9a2nsPwFxrprKRZqZf+IXW/gSLokzLnu
N9NPcDcoXMijWxOQZc2XsYclRrIosN0enqh7P/edBzu7AeOqChpkIx7YSMhdidB5r2dQgF5u3aeh
d4ftyKXEUd/Qy7lxQ11e0TVu1jNpVmiOzpuukutI9cCRLPdWpMEPQP3BNg+rkwHrZA0tC0qwcrHs
9/tp8Qb4ukFeEDnZhvr5NWkOwFNLVe/ovNyUdfI9bRYEgRFdl1XG1gsZmV4RQ/bDFtlN3grWAkpK
IEGrx9aUOfqp6rW0IJVVvn2oYJ09GMhVVnLsSDALwglJSKvPgelcdximNoYMhx1uWSLD6wlvqBfV
z0neH2VWXcasZ+cLc2mD/VltWL5iE+uPmV4y7OYLHQ9PXQEWjzQRpj12J/iC5dH1MQlvMCmiS4nK
F9S1+hwXPrC0KL6uu+C6aOPzEeHeqsoTf1+VHYvQ5Bpbw4ZtLpoK8JYXSeLLcROacsYhYqlgkzRE
XflJ/rgERLieZkZjclnB29pOOSkHmZPgHLOQ4fXFQ5kbb7NTeycoQNGl6dXTOTQcuctjnrIuhbEl
wwQIIS5QEyV8NMo9PSLjaSi4sMqMPYYjXiBvDPZ4JU+JV+y8dnoMh+6x9GMmyCk8uC4w3wkX0MIc
brV1LLv2BsQGINmqPlrzEp6CezidiiV4gT1Pmke3ve/el4kGDz43p9p0vk6FD3zJOutzUxxIrejW
hoe4LOvHbRK2D/ZsPIi4Ni8ATN5gibytRXmbE3YAOCl+Mod6b+GTgu5qk6Bb6nVJrmcDMnTGPu3V
1aU28RZWHGZYuXdRRwiIUbo7u2/2o9ZbShqobTqg0mFbXHlOKcVaecV0lI0zbOvBP8R5cAP2e/FQ
6pTiCRrrCuJUPj7mWe6B4hQY4jnf6tTj0Cx+dBUZ6DKuYOaYrlpoIxXiE0GPbdUE0uT4SsPf47gq
03JTJ+OodsbYIKhIndF/4OzY3flmEGXrGrcPHC5yv5hUkiSoSNUW5nzl4MdIbxWyC+whgL1bnO1D
dInZMb3RYVn/aMHNwxNvWnaQACSsK+zGJYWtuLON80BT/lmHyFBfKeo4j4Bd9ZlhRuNVZ6mw2480
xh/r0imvIdeYEPJEbGS72OnlKaiMgLVbDIE6lFYGH5sAWG/DK+WRZNOSJ1v14r4col4ce6dz71XV
RSdJgXnTh4B3ZHDve9MNAhjzO1Yje1N7z0x3oJGn71YzX48u9u24lsk5ZOiMpT9KElIrTLN70twg
Rlhrgc8qFYffaLhxZN7vXEpbRsvZIYkuAyO817ZYzQXfGwbYLXpw0Fz9SYb+DTXhYj01I+uY71yD
0KQKMpUJmbAGHMAwaIPvTpSk11FSbcvEhQNX4vadEw/vtf29bjx3m+NPP2T0i5naQdPyIQzgJjGq
Fqh7FplmDM8Jag2RSuvyuiyai6EfwDu15aqtzf6+ceVT4VWPrhtTE50wo0Io2UdBS42kKNOzRMMx
HctAEBiBOzL2YdgnbvQlSp2aiiTpHGc5k8pCm3zMJi+7y6vwK4wzyeCrUFak/DjbKK0NLj5rxW4Q
KHRQFh2cgVlwGA3rCMrigAcgh8jotsPBsOpbHILXHdnDm0jL4IKW+/cyJa0mJJLrLoJ0PRx72BnP
nNfC73XReCcgefVOx152G2IaBCak1yChDdJKx/GWouVmAlYcjWrGcI+gzWjCaV/iYobKIThhEb11
NIvQueNNf24bfYrZ5V8XfgO7xvPLdJsQbvMAjJ0qbECz527qmvnA8ohimgX2HlpCeMzmOTm5LuwK
d/a/zCaMZNhQp9BKvtg8kIvSLspt5Przo4F0aUUkc9Ru29YzHzJMYCClUqS5UZc/+DNFBRXnzp0I
Q36CEhHScss76K72N9pR4wnST/Tigd96cQZneOwzB4NAZz/WwvQuojgHxhoa7M8dnVyiKQZuDj+c
ACAYqUlN1oHv0mIe836tK2dRCLdbMxI09lv9krjtJY+FrtrYPNN6zjaNU92MdTk+VxEVKV6dXb4w
TmVqRxe0TCDqAfMFhNf1B8RC+Vk8kKdZwnB4AJcbALTx1VcpOkmIkN0jJpzFzpsGtolSw7LCkXxD
TQmvVd+TGtMhGb77v+SdR5LkSJqlr9Iye7QoFHwxGzMYjDrnsYG4BwFnCqIAbtP36F1dbD7LqpHO
im6pku5ZziZLsiLDzdwMUPzkve+1NBb7cim++w3y8thA/YAJHnOzV7y0ZKsWJIPu4MGCCq4o3TBI
WWHZLH2+5+e6zVOiREU2pXQV2bkroyoLkeiL7cQ8BdA/tgQJ5x9MRxYmKS7Z1qgAzLPMZrEPfMng
zFhwYQ8jsAFK59JxgY9fc6oHRwC669Q8RZNo+8PSOl44VxqRTytL49iQ0XurKrc9ZYltYPPAvRU1
rkWYHFbTJ08Uzk2djxdQ7VXo4ur4KIcs/aj7HFmq2euFXZsnPmVaqAglr/XTD5AXDqZF6NCYZOoT
5yF9GLtzsrty1Zvf2+t0mT4JxAYIECoS7o0EgZJMcy64BT0wmKRioSycl9a1onYdJ4ZGPjkrWOpm
EOIPDVIrxHKgKSuQOkoxoTCYVHP/amfcwuINPlcxLRjK2zUNqKx98GwnM80UYR3xkNZMppnnnkAs
ZvbPAeskd+eAIHfjwtFT33J+pn63MAFZtyaRmslXQOzrfBHr4GZHrsE+2f3hjcby9scmwuVYGxEa
GzA6/BbAy0SZBgSuYIACC9rc4562nKM5e25Du+Mm2ZOobPcrqRL3vqPRTxDTX1cICiorCdWuQbxI
QOjLAZNd6z+UE9XcyQ4mz4piXHUQY4ZqeGvc0kSHWbj8H/M0W6jKlhlNAQMQDztqKmcU7ekyWlaK
gnq255NWpFveWp0NM2EZcxVZo7AOSGfdYKucNKaPYtbIDFtVi/iqukoAmBB+83OQRm/fLRMYiF1O
1oLDeswRSQjB2ZgjBd29OzCKB60JT1MYOxaWAAF4RMES9qY2KE4kqAz+LmeSGipDhrTZe3M1HhZ7
Zgrrd1+V5+0tqfeBbh9nXej3JmfkHJjfDZ0zHOzvVNFGk+pxIQ0tx0lgdoeJsfLDyog1BCpgnvm2
P1LK13Qaf/qDIPHe0+tHf41u9JlALj3E7WJlZkdnxZxht2g6nGHW8FxzBi3X5p3Qmab1aCm/4eAh
UUZgmNzIpIcOiLG12kwWwUqJ+pEF/mEy9DczGdzbxiUEpQjmKJmSjlQqw35iTF48W8HovAqzxWHq
zF/+gKc8T1fvQBIAca3rFQ5edtI7NbzXTV54Pl8x48ldD9CSOV0xBUG5t8XQuA+6LH0vzAPsNsms
yF3pbUL0NsBuZm4RuIzWZSSJ9CuxNQpA+DOTfep6DfpxU15XrJFJjrs+QFWiebdRpsM5SwcaAGSX
tCH0h0AFbVkG+6bxF/tCYjk+h67FiQcots3qnYU+2TvjkL6SY2pZVxEXjI+LaJpmcfaq3nDu4nHy
3Ct43oDAaiAriGtMwTfmlAj3rFthNUe+3mw9mJOUKzrPgffteR2HJQoVNq8oOBIdNR2clQdK4zl5
HiAQWRdYIhwF7mTwTyjgbJ+EaACPW20vSIWp44uyg3iIcJr2aZRiyhKcLkQHISkvGusC43mxsPJr
BRocgl55EFm56oNfOUXbQaG7HhOTn4/Vt8nF3HNv91Ze3RQdqxzc+SPRvhurhR+0CdxKGDcBLq7s
wE8m2gJ/CuTJwXeYYip8LLailZJesZycpuKRhx79jmsY84maLAjDFuIE/ToGwDgtNbfYdYyUbHuD
dg/mcBvfF6JV+GWDa2a9fu2GHnl13PZBSP4aqjYKzNuVoJcj+7df0ETfeGTSTVFpnztlLXec28MZ
cS+hWH55AETm7pEoXNUemrkNOT37SjYrHD7QeL2h7K3ZBdQ+ta2B5MJbVNeF+zKzy9o67mj9GP3c
iNiTx+9xLeHRME5L36s+S3XUa9Q6dPOw7MBIzRSRkxqg76g2pXrLuBac3urOpWcx9ElLN7it5mU+
yMzv6a6C3KHfqMlob4i+gbu3UKKDZOqfr6uUaAx4CM+qAB9TW379vSMgZzcq50LqevE1J+byQHyV
fLiimLK99kkZ8Iw1Oa5CPI0SDI3hiCxCkgGDtCM2jVlXDwq2C/oI7KE8ZRwR3Wmm89rLsfxJilke
FgHpj1JJ2hcGcTa/ybJq+jz1LeBLe0pZmXwrslqH8EXxN5OgSy6pU5obgId8poBBKVsXRlmrEvZh
BTRxqs14vvdoSe89rrttIK03G1RWtmU7K79KpgUsy7xBhmw1lpeC5eorEP7mAaTLuwWCLNQmZvFq
Jl2ecMF23hX+cm+YrbO3yNDeerJub3ylPIb0g39XADUDoMMYewNpv2Aj2RfTEUZ/uQcQHHzpsSQI
Ec7nxdRkilmxIMKMySRtNjxyN72edl36agpw4tBwv1RBKjpSwqOXxfMFHKEb8sQYbsEHWCckRaCo
+bY/vazI4tDs5LIrVH2djebWRPrFmJDb53QxITOeZX+NRpoQvhNAttv1RcUVVmh3+ey8ItdX3KOk
vydRNmBZ957ay/CuS5/HhCUeDH4SVLrVvRsttkHUFvV6EmyLg3BhTXarqUKi3iCu2na6/qEmIfPe
UOMpNz3mQ6arocwGSAc3jrIYCEEkAaFSNKv1kXb4SiEvQNZrlprIh0QclMfuf+Ojbly3APKLPYzY
cucizkk4eNb0Wxq714jIRsSbgV02a9cWsbntw0Cp2pn5cCqHK8bxDB7E3Zv4bZmHVPCwdOsII8xb
20YSkAZPoxqtcEGsuWf/GLDDS2O5T0t5Ra4goN8mul6j1RbdDbHK6stbcus2L6afoyBlnn5oPdKu
JFvSYocshA0pjiRBzsfOZWhGEpFzJjOHFKBVOHu70xnmwTW2H2bp6Y+2b2UARLBbbmQgnMc60RQd
qi13IAv8W4Y0wJaa+DA564EeDQsOSMZNK+ZHJCDG8+LWw4NiEUbRmjVEqcJgp/jLow7g9FtvOnRn
InasYwITpt+Qdu49xhkLf7/JiX5QU3CAIw9DOPcYwmUBgBfRnLhbj2AY1g/EcwyyE8aLApvhg2HH
fZhS0dO1Aul7Gi1tvmtHJrdOAZ9tIi+EWY0LuGoOXgv3OkKF9p3vR8fM4NggJUB9l26DIqho23p5
KLLVIp2tGO/XdiypMErAU2w1flo67n9URf2T/FL4Zd04fk659IjvsTsQqiOCU68feR3WeOy24byx
Ad/6WqbUNHl5Wrw+8ksTiqfpwIg0DnNcT0fHTVYGos5JSt0BMyPJiAyWj17m+Q7dyEtVFd8duOOc
IxVNbWtvnFpcGufqYyMoEEaHNCiHSPAjf1QCizeqa2ljQHOulxqwPbO4S0HH3W/WOX1k2l2fZ1E+
ThTNk19lbtgAVGSszAYSQ1twambBdeosdMNJZSwp9t6OiL8JUieyjoEvguMw0AHP3oo5FTmlT6vQ
TVhwfu4mnZiAgXuUU1D3k9F+9kT+VSEPixzfJK/B1jvKLvNlMIsD0/T8VAXLtxZs2M7ns/lpNDyK
MkvDK3Ot5WX1W21uyGBBIVj16wIaZ/bTk7FWAUlHccVQ0lsy/oaJORagVA+dL6YnGDUPsU3n1Ma5
NOiYIQ0azzNgr5Mc9XJOeDJvVDoWB7zhV2TV3N/1nc/Q6Eo2ZDOcnv3Cq7ewOcZbv2wZkzNZXshY
3zM3pP+g2dqSNIbQLwD/DfCnfc6EgTqJ83RXl5UTNTwAI3uFw77Awwtb5is3ieky7oURt6kzYpDM
3gvOQ614AOJPfhSxt1zWZexenJj+lNSi4h2w4nFZjBMwUHEF/DVQ2qSxFYP6Bju2uh9HJzi7eZWd
pOmYh04Z/Uvs2+ZZdcK/NEnX/ZjLSZwzo0vO5pXdHkM4Qp6cizsEXQaJE2XHYoHN2INmaLF1hrw6
tAuawcC/lotwtblBrWJHpmYQSWlgRbYhAt6PLik4fsZmAnue+dwarX8fIzDdlSbzLnxDM/SOpWwe
MWB/+lZfX/qSJ2HULxOsxrZxd5m9QHjB7/YVDCz1SzTUG/o6TuZKnt2ZrutmYZT9mOiUZfAKT5SY
Gca5J5iOjGmpFt+mtpl2cWfCRBYesXdTb548Qj03acxvUCv0Vjks0joqyr4/ufMcEPmyLP6pKYBF
sdduvi2cNPOBuzp4Uk1REqJF4FqYen0PNm00CFaBA7OtsnLYLajTDpW3DDukCNxtmaPUGz4czJsK
TZQKJzHBmmI6J86zMkB9Mi6RW2vsvBc7keJX6i/BYVCUYzgMbfHSOm7/oG3beKmzUd6o2gOEPKxv
8ECrm5nu6sHKHXUijaB5JAunSjdtUllH1+tG0r8duVbY9RJofjUeNjgnyw3j+3JHMkAsNhOj+uZY
ujWnvDslJjPqRE12aEAN3bruIMZt47T1d0jTKcwrucYvaTcUv6yCIDhPGzwLfFCS22EQ10y7YMq5
5LNGBJu2yfJn2S6OvUEEJ/0wazqH8tfsz0PfF3sONMq10lmRfNEyahS+nhn1w+oxRVjRbbpMkYtl
bO6NlEbhudKcfi6hZxXTEcu/A7JO2Kq9msp8tZFRUDflbnLya1LdaMZd6wAybtmItsIBNqdgtiEr
TcBq0qklTQV+R/JTDPnEKtRDldWmxUlatfll9bo7DcHK+eBYcHZja720AWu+BA/gTaON+E2u61c6
M79xHNbdUHzPxKpml6Lw5lsLrFjktYZu2f5dG2S7+WH7+jiI9homkt803viRcZEzKJwzuc3gpV0D
b8kznQGZhnHbVhU29L6+I5ujTnZozjj1KLQP5hUPn8kMHcxo5UA3ZdzszaSCJYDLm0Qu0zVgaho+
PEjX+86ELotUV+97mIu7dKz7G0Bwaqug7LKhugJ3sWHDuEPQkiuHpJ5FVUdJv7C1Zv974CXoGtBO
7isAwG+5YSbHAJJYH5YkjB1GKeHGAqkN6XPhBXWkdfF5IxtCfneG0TEjNdXNFK34bqIiXRgQr3xJ
xFG24cqmwjgHIMSep4a2M4Q16pv8YX2z2ibUwwDKFQukxLgmuJmsYT2WxBRPjLpYgdosfDYVF5+/
m7MhP/ZJTXnOn4ldzyHNnpjwqS2Yv3hDL5IcJteyAJcLPe0StCQRkz1j3EI4e9RsEiNsBeyAPBvN
1ex8myyMgzz8r1efdLwDzdXwTmKhPphWW1I4+GDHgXy179bosK5sG9t7V46BNNBTS3UzxKRmQWbl
fVDvxey1aJWB28G/ncQ9nzaHc9+ACRzrZj1mzFb/qcYSseaf1MkoLBHmuHjtPdByuLSv6vo/q5Ob
cbAJe/qben711TKzknddMvs45JjDUCJwZl0bzsGLj4v2h0928h67XqhU+GECGuCDjuOSK3au0bNy
Gs73AUtHqjFy2oj5HKxRhm05pMbPasBLGBKCV+m/yoX/Wz69/x8RStKWf5LVhp/D57/8RPswLLef
1c///b92yfKz/8u/l8O/nDP1l38rl/4v/5b8GaT0x9//m+vvXz2XKyDAsCtMUwZXx/NfXX+G/69k
oUkMgR4wAlf6AZbj/0tSElgCIaVwgUJUwoiCiPdvJCU74I/wwiDYcTFze/8t199vWnWbUohFLH24
RIfiuc5vrteK4aiwB5dNiwobIQ6uSg5/+mTu/3rV/9nd91++wtVbZuP9smFA/f29wIOmU2PBK3Ts
LRidiST/f3yF3+42UCvaQothYmrdZvwOCPX+J69gC/mHAefqufz738Fck56cUQLGRpKQuTO7XP2T
V5BXffd/HBnYefAa+T7KDJ9vWzp//PmfjgxwwLh6gPOwUWlsgnHGVjytfeW/Xaf65lmw7mBVBTiN
FYhf39Q2wRuy9cobk5q0C6nccjfq5rF6mzvTRjeQELD4zo5SVAeOEGXuYycTTMANkVchNmOGVf/4
i/57iwu/AVcPWALPQb6Oz+V3j1bXFMwWOo+SbzVhNvzwGRnbjdhdN4T/+JWuX+jffVa80rWhtYTt
cReI375wA5xQKkoDMeqC2stX+Xny1gecYGv4P3khnsH4VyRn+m8vtJYguDN0ABubbOAqQxalm9cs
0O//+GX+8yfnQV0ObCxCfPf/6Sac3ZKJrUlErHBRflwlYcSjf8y1ezB08U9e63qp/v1nxzMJK9L1
HwGHy283fOYVg83yxdqM/nys6fXZNiKE3Mr+nHrRP/69fkMmXC8Jj19KWFDDPP7X/M1sUrh1b/tz
Sv1ZWcQTv0IkTrxzYJB9ysZ7elRUi9WFpuOfPIBBuXBe//574kpi2kyxwxXy+9Wo7VYhQ2GP3kln
fCYrMQeD7hH0HNbSGwHQB7OFjLz0UG4ZGEiGen20UHPvUA51dmgrcvUOiGWzu7yxXUk8SluD7G1i
2kqXhPp34IvlfnJaAXZRGjWc+7El4FNytThjPjzHS2Z+xGsffIsJKUYWgqgJtd4fozSTvBE0ghUz
sF1muQjcoBGTUZejPLnk7TocgXfzX3eunr7KVtduRC2oX9zWR6SvOuw6iPz9RweZbv+YDB5TzKSz
1/mEYV9Y56TV4gufaHCTIHGzSWKPQe9qEkFOovXICrSyIHu0qL8hXKO47wDoE4FJ2+WTscX2MsQy
bD515bJ0G0fXvg/qpJXuKZiT7qlbNWs4lrgqWlqj/5EtyXDvMDM8VjKt6bwSrCtDZVKd5kvahH07
SbWfaAhuLFv3ZLchDIRQ6vk0f/7UGEzSXI/pH2qc9itHZpEh4F/bPByWokJMvnZ92Mayq24AZk2f
sT825y7pgO/Eq3Hf0r3em0o2IcRN9+Kvccr6zmUykVRjnjMsEc2dDJqpiqaJduopma+z5BzhG/NS
UDPzDcDYRKPX7icDeQgKT3eb90Mx7ntJGM0G4Ii3hFbe6Ke29kj17DOsQMFKvjun3oGcnjhKfWU9
THYfPOmak5yuII5KtJhsmInhzHmgs4E344uhAsIiK+aql5YMXn3iK5VR33lzOLMzP41NwvREKDYn
GKHy+llz7+yMDrlcVEsOkctI8AvrCZl6zmVINLMNto2vrVzZLAUj/tSJCt3m2nZVeo/A2oNARKca
ubnLDoQQcXUzDtN69R3kxXXjkR1hr6XNI84T0UZzjJfqXPFR3gWp3x11HPAIqZmJL88FV5C11/w4
dnipSWYGKYud4wfPAxS63XjFkKihdkNGOJogdapsHBoZKPooWVBLgVXO2DkMwitPnZ7SfO+AzS8l
7ZcU8k4XTAa/T8JyzV08x4NxYJlc6idXOPln3xhBc7bmGL1cvdagk4MGwdmCiuXZLWqVXQaSGYAV
ZvC2ws5V+bduHa72JXvsg5imX8q97dEmse4fSoshnfKMY62ECxW4MdVbDc3bjjLZo06NLaLa7SV4
Sm2sDs5iT/2GmSTcjdJmw2iM+kBQg7qfITF+pLbd/pKmtg+5qGSU5YZ/yBkkffqd0DsHgh82iJlB
eGhCz1ZhlnWj3uCPnA794hsvfZxLual1JbxNnozpjwaU+aMXZ/rCZIJms02lPLDb8/fKshDme225
fgYpPFUSlkUdeXpyTr1sV2DznMLR1MfDu2ul/ic3sEnSzzxae8MdhvtpzHlHxjW2UKquOmUurs1P
r08tc48Yz9iNiREUIcmHRAe2BEAbO9wgqUbH6IzEIa8lxPt1eWvqNv2sVFVfzDpfv+eZG/t7cLQB
ilQPjR2a6FTo/WxIOEOqjbOXBQMZ9gHa6L2DwxbuLWwoQoJKUf3SQ0f/0lo6eEQRqty9CJiQgEyp
Z3mXellv7mj9siUsHDWsF8fOhAQRl6CkqxxkIQcjUysM57ieHyBi6e5GQZ0dX6vR0UgoOgG4LQuH
rCXjss6YKdI7G1Gcp8gwslnOz7zvGhGhQmqzEs5hvRMIEWzHyuYUqV2dutEwYRg+W7lX24fUoDpj
wY6vkz2I3iOHMrs9XJzmh9sQBLbxchJcKqZ8ejsSyIH2LcgYCYjeeEQLVxEnHmA1WcFivoCkd3Ys
r9tT0JopGeFjwk7eHxYQ05a7Xsw+Ezf46ufxuVOiYFyBcuL+im/aowoA9zKafobDkkskcou1tdA1
pL71QjY7QPI5ac+lSpSH3MD2zWMX447aFc2yMnfAg9zqp1rBfjiVghFh5A2rtO89iBjV+xB3uouI
6BhhjAu32olqFKcxrxrzG429yRogczqbpFSRXzqznB4SuGl4AjotiS5HXx8mE9N9JIPuY92OEpY0
NCm59c2YsKUNUa08/bqFfPlPV/HF3nr2SEA8rkwmD3m2xuUd8RECgxMI+fqiXD2fPTUlh6Zvg+Rm
mQiDB3U6qeMijQYNGBR9bqKBFMHEGZ0pZBsR3JeJliRByqUi9X2uGBzyWFwYwQ8JCdVjrHp2Alco
PZPUOOCtGs5a4utvm/hxCrhHDlMBa/XAs0EdnLlvqlsVNP0+E4nzViWY75DwLrOOYlKTDiurvreE
nCyCyNjoRQmaaJZaPstRTtvp2JUuky+UPxgsC5ma+0So8R7qykRIG55VrILTkphR0YMm3TRLAAxt
WDHcElu8Z92TfiZDhnwdRkv2ZBW9oDFA9u7mMt6to08O90JtsQfnzPrJBOx2tTw4aIId9N49BHDI
JemKUg05oGcdUdKZ5qUIXD2gMmzimlRTG91zMU7iqUodg9FVcA1r6IUKvFvHWpJHvG+cOLpd7Zc1
TR85pk0cl9UcI79MvNp9E+VSyZvKYCXj9XV32+Hq9S+EbTBlalSpxvNgz+yMWyPnahhqi3e9CrXw
MAVeyPYtJ6F8gq9n9oQxNSsFFiE76DmMuSy52SZfXzOFdVHuaoud1cYsZvuarlQPXwZ8/x17FSTK
idWKgw1NsrhUsc6dQ+ZbhPKZCvEd9WcCaXADZHAhOdN0SPiN489aUu5QL+n8VSMscsPAbiT5vW5d
DY9q9gNkzWiemw3Y1nSXA9NkTD2tzvsaCA1Ykvyv/QRnp+CERaJ8QEmbOcdkHYv61BcFO49OD+nO
qgiDvWYbj1PYo3fstj4ZWSHK5SQi8X6lgmqXZ6Jv+ulJkAZngv06MeUnd7JfklAn1gG5MOHU9lpc
qdtplIB02samm0QJt3yFm0+QB73O82EWBJWWvoOloAF2fynMUvS/OuMaRTH1XbgawRuSb5POppr3
Zi6EES1OgQ7Ji/tqepgq3RW7GKt2gATGG27ToBYfFTK4gmNkbHfGOi3njthGIrAw1kQMLsh7IIrB
Lt91i2pz02GkwTTcLOZFMt2iBsa7exHL0MgbYvYk2/kxKL9yHrLXlWmQHK96KEi0bJbP86Tde3x6
kOavFs5PXUxJ8hqIGkxkvwY5DzTX+4hZFEWp1a67El4nRYUhPgzYA4RlEyH/QJ4rE7Oq6t2zrEyf
EQT5gLu4HnJvb6A6fZHXjQC+YsNCbJWu85HOxlf7dtBBdbRRvX9VeK/wksna+KCzGtetnRG19OTV
KSryes1w5sVqzL8G8tBnnL5eld5Ir467L8y2ZhaNXkX4kSgzVT05RcqpMnQt1lEVpJRfM5unBoZc
FTpZG+yIJVlQ+U5ziqiut57HpaKBqFqBI3Ex4qNhYvXCghMb/oUnBx7ENGBG6Nld96u2C4rqmlyN
OS+OS1GcR5I22DBa9q4O3LQPYbQYx2LpGJI3aXLIgzy+A71TPrckeFDdIw4NNlkwcU+I2RowpjhD
P3GXBcu6obRc19BaE4RmqlhxRsuc+Ga99v6t3yHLpP1wbkex0FzZ1firhGuPBpLKxWshlOG1kpHB
LP2XmXCzbTmil6MmDEqfkr719BHwqkkn0rIhJ8uvTr67djtiu1xb42W0SGQhucEnlZfxbU2UtqWu
8b8odMMFQcD0itHBpEkLchbfIFt3TIX7nOV5rxCUOu2zsMi03AGWIGlx6Bq5j9UcMwNeV1T8pZHa
Gdu+SuwrXUNh0OWk86OB9EAeVU7O28Uv3YZ8G67i90x5NZ64cm71bljHBkfLCGO5SaW1HDkvU1J8
R8yfZW8R1WfmevnOYyKvMVNVRLXMqZAn9n60ZVlf8ar1kEZuOXmHPIEM24jW7VmvJ6l+BM3pMTtD
9Xq/5GX31aFYvrEYHe4JRmX/38Dn38iuiJsLpAv9LqZhYhRez5oJcT26g7GNk2H2dnotc4yhktiC
00CcXfU81D7M57Sm1AhHtE3Y1WiaC3I9qulxnkrrweBg/+b3pph3KVl+5yQVhIc7pf05Qx1UhPNW
gp2B1qLgxh5U+mg5V2cFqAU8Nxbp02djShZCx20xY88b6oOdaGfeTwaKmE3SuQ6w6kl9J7pjvBtZ
7AxHB1HuB2IakuSnGAFsHbQRXOe4uHE6hAWOSeUeykFZSLoy2B4rItw3PJZy2qIigOkwkQiEZhbc
AA3ONPJzuMsDkg2UCnHaduGEzuXRLnVeRJ1AVorUhszUfR5Q7A+9QzURjGWI/IZ/DYIpyoppgFSR
l4+tOSMdvVpN2EPwG2owq/tgSpNvOYO4Z7RjnOdg4sSrMulm61UUdw7Dql05u73AidfEH1IhUKxt
szv7MlO3KcEpZYiwuMPklurpDW1a9qts4HFvEEPM+8BOIcZPC4374Kp5j8EUcDTyrOFuaQjpLBx2
ei+N7SyntE+zEJonwS3ceg6h1TDRt5V2v7u9NG6KqcNZXCWifqBEbT7GycRnm/ErA17oKYgIWEoA
Di4JnshpcGhCW8OVRwQHDmTGub8UWVFeuKZNBPp2HvHWuwfS0cxngpuecOQ9xrU9UF7VLgUgkatk
aE6zs7xz4Jgnov8CO4rdVB8XCvoaLWddv/VqbNM9P42Qr9TCT1cpRBA0udZ3H0rLTqvumjvt4fuv
2x6dAfLWMow9O/jwu8oADdEyxDLgSONi7LGhbUorxvRCLGrbUug1fcjaz381jILVOE3mO/IIuzkS
gJg9pcj+n0XXTXsU7CLbTvCkH4zMnz/Q61ePbmcmW1ZLM/qEpbxoMkS46EzPvG3IRzlAYy0eVQwp
VXS+s60J+Lgb+iw4oNSaSKakrd/0dIIorweC2JABVOHgyd7F48DXFXINOPCzsMizp5Q1tQFPF1jn
uAroTLo6Bnw7+/vVBKvvqtj8ha6achxrCIL7HlVPOudHNQcjqU+BNYQaTd5hGLX7iuEof0hN08fq
5swxa/ysatWmcow1xEpokQqGP3ud+pl0KXcCONJlS3FoZMwsA6EMwejj1QQ7mjoytcHzh8DVGHQn
CtEirFICc20lsG3qJchp4CHYZJAbzPmBdVtKA92piz1OAzELatnE6QJASnOwkVKH95vxLn+pD6oK
AwcmdKJdRbFsTKdMIph/Qaj5IPyt58rpgsdc9dtpUM5PaG3EENdt/W10eoLy/Pwx7k1rummJ0Amv
ZfUL7DXvqWIVNlLQemPxfWWV+baw5p8iY/VFec/Hwd0zt9MCK2Nu2u0wIh2BSlcZd8jTSK/W19nh
tiOcTuxt2XjLAe6qQBVJ4NBnk9lI7xVz01BZ9BlRlhmKhbkq5U4shQhCdM3ss1MVc7iQ6I6ov5u+
4xVie2+79zYwi27b41nnHRJ3fxkn7hzPEHKLqM++72vH/+kuzKwoozWkXpmu70Ed2+9xv+hHxmO0
lggv6zM6HEAfjd+PoG+7gpY6HSVr1pWFzk5nXNxxsOawOjKPXIc6zqKWjVOOYZyLYKdINsaE76Ud
bu3M9C7OhF5t61sqeXARmdubljUUdTFX3oa+bJ6ekIdv2lei1xIvr/bIosWxb9hwwWSvN2N/ESXB
tkFl/CANN8aqSX/+MyawxtwZMdzcGtNsRFjTetbKw05N2o1ID7pW/adnV/aewHasUGOTLYcF/8GV
/G3hSTbEpB7QTpl3M0ltYVCIcYcIDAVnhWx0UxFFfWs3GWK6rrNJBxLkczo3bdY/N+2Ir0pNN6t/
Pe5xO6PbQZRmp9gJ1cnZpw+4o/PDEg8l2hCbSn0PdpoU6az2vJMYKmLg7KZrbpjZL7sgaGinZpmk
R9OnraWz6txXoif0SbOS3slCz2ix0Gf+aCkzhw1OiCpE+wJE3NRiDH3mVuEam/bAOKWYXgcq468S
FSkmpZnoKZ4rFV641fMB4xK6oeFH+A3RO6hzUQOpdi7wDaHfuqQa0BaqcfxdzFwF3J4BcUO+LvVL
UJmpGWYMyzF3TQFmuxExwR4eC16WHLiUd2tZZRP50+D1mATpPxChO/oLxVWG8br3xqNMyx7pN23A
J4Qsd5+2U/FpWEBAQk9L84RMbhYRDcai91mHa1H1D+DI3U0KxJSgECK50AeOthMFfVbWkKPoHyKP
0uimLQaZEDnXIhdsE/XeonPfKrg0MGuDKn5TtEWEuI0+AOeGL+/VZVDrsVPKe+vRajwPvWNuH92K
9x8JbVRxqHKfCsqaZL+EWRprUiHIODcOlsaKg83V/8HQ82cjqwfUgpmDBcWXd4uTNWa0pjoud4kX
l0/WYI/7TMnsl1UWC8m7PXCUnW9UNnsD/LZY6Zeguix5geiZHEjUgJDdazYabrN8JuChsXU2eAbJ
4CKeNsbLfDZR/GCaaYuyOpYyIE9+hC1FEK5my7+zKxc55ghCsdiVSaXyKDfSpdgpdI/ddhDGFD9D
DFIDiQHJOiGKlzHBk1LEN1BKPEIOsvb/kHZeO3IrS7p+oSFAMpPutnx73y3phpCl955Pfz7qALO7
WIUitOdiYUmAUMn0kRG/iap9lAKvV4JahxOYeCCX/IRKwL2vmRj1eaiogzK1h+CnRgK9XWOKHdyG
Mi2MjSu9wYJLPYQKyoa6+R3jSIhpOTEUT18vRgQCA7/oydPQCc5BzbfrhjUOTaHhO6zcUyPIAJGi
QDwh++KheoiM6qPuWIq1Ia/fUB5gyJBnqQpwcn7V4cKCnsP3lgTe+KvmERY/toTAVymnYX9ILR2J
ATCt+pOGqDFgsQiGtzIFvgdPCq06OMD1ATqlKdwEJXnAv6t6QczHILdOGPd7DIQPgUDrFSjwWAau
oeLm+M+ZMO1ixn3XixKnRl1Td4aBibRskcfYxwBHnrB2bA5dZoS8qxBgeKjx134kquvu0Z5s/bWl
9RP9RLX4V2bv/koB+pVrJTQipGIdw6tQloBQtVfBYMgbAaARtZXKfQf3rm7KSGrBncWHweyrydQ/
Nzrch3XAIn6Hr4T5AVAshSABLNF72QzA5KOiiX3UdRCVBipNZhXAiBe+ByUpA05pU0lXcexuRlNW
t17tckRbiCBwA9vUirL+e4sMnbtFjL54UUalfIuT3KAGx931WyZh+BgnMDpTzop632IBBQnarHkj
w8JJblBAy19qFBO6dZxF8LhhvTp/4pqnLIBg9K1IlVZVt8fLdgBxanmou/ljbhPOQ8M9AE/BVwOJ
cB8ocyQVhqbN9oiLFF8TYzDu3EbJr1RkX15UzDq4Z+MWEZrfTp4rT4lSlbvQ+RVYq8ExSm1DSXSS
NCISjddmCriWko2m/q60DjZg24cThQYpC3ET+YmPoo+flzgYxLzS1JL1TPXZeSNd+ND6qEloBser
MH10Ozrem8wikP+67huMdHMEpPyhPkC4t+6kVQ3NzZCSLLlVXQn7kFs5D8kgkju7asI0pazAVN/L
ukAHPm1aGOeOG7X6qtRHxbtRLUktMUnH+la6LklAZnwS8eBFET+oqa2u8pTiEXzg0Hf5SN8jdT9Q
2Vr5WZkfVKqLz8V0/Xq1zcoznRxyhM3u/kZJEKBjleplsGKlQkQstX4yQR/11yoJ04fWSokJI3KT
DBXvuF1P0jTCpDrmXkgLpIRWXVAO4bWmtdYXVPaDG6VLquEB+kEDOaQXuCVhr3UNX7ELNkmXFfoq
ombxI9KKFEAb1u3dR55T1wBO16GaUeaCa7cMrAybgNaiEJTI7HtR8AYGEtpHTyklPHpm1178qNWG
/RQEep1exzCUAJ+nlvI2Vrn6gAHgWKzUhIySEcFc26bqqPK8002dkMdBTinJR+tDqFOO3FNqUwfh
GWMQ4dTujohK3TlD3aTXfa3BVCBiJO9paFBxqIe9ZVUzUvOJRQ15LKmsca8nto24nYcv3WtBUIYB
u9A05KiGsaG9RkHGia1tUj8w7WFlIrITrWIoTO+Z2xeH0OJKXYE4HX4wcRouw8Dav0V5165QGtSV
l65ClHevtJE/ktyzxEtX28qUmAQIH2kVuQEjLLtwqk+1V5DtvOgwenle7r3KGF9DI2hj1Ij6/q0e
RLDBT0bcDuSxn6i3h9/SCQIYoAFVYt5X59HBL1PxA7tffRvh0IrCuztY5VbGVfiSwrG2V10OSnhD
joKiVtjrhLmmp2qYa4Lle6kzpFbWiY0EwMptbW1AGMDM411cYma76VIvVrdRbeG3Ckgmvqq7HGY1
at28mIQTV1eo6FXZj5wiz/CmmKnmP1duQrRiOh7Z/GGQZPwNu+ze2hYUNLyxIH2rut4hZq5s8u1U
4xH/g6JZZTskxRT/qXYhCa4Q7Ku+Cs9LrnJYGwfpZygeyTAe34NKyD991Ucv8Csb/UonV3evCxM5
P/IekwJTEfQlXOMuV29r4O7BfWQovvqMVh/LPGSBWTcG9/YVBtxacB1SjuaF6jMFk311812adg15
tINBIirHfAp0DuN1V9TJo+1Z1Yvg6S9XpoKh6rVbm/mT52l9c9vhj44SYuZ9NYmG0K/rXZKRoYrB
ZNAJ7VdTthpOPF4VtNAQuWHWOpd3fwPxCV0qTXp9tcn6JngUXizGqxjL1eyjwJPmHoNkuD6pF8Uf
qQpgYaVqVf1aG2YJlcMCmynNXKEqEGTX9sjm24yOggKQI5oItwEkfbN1UkRQWIiLk1vSfPET365o
Gym1Wv4E6QtRPzXKR80kOtFlMb7nWDDdIZFgbwS1+Y02onJjkkVRmU1KDDjJlApCq4NpoJOJGoyN
0k4Rh1b/HIY1JVJLLfWnMG30X1LNHX/jB6KdQN7onwUEgmREB2AUKyqT1qFi01yVBlRlSnLWNy1v
cDSwpXFvwvhHdQ0FwmjfYa+b8C4MxA7DOfWpzfR2rwdmgWpNMMg3F9ICY95wKll1gSlTwxOZoibq
KKiWSt5cQerUxRYDdmdrUMX4w72lweTJ4VOCG42/V01Zwh6ldo4/rxGuEBhCXwJhozbbpEoINjo1
6rx5LvRCf6wCZEeDpO3vVUfVv2hlraGMiSxekfNTmDGjgYtmn5FsA4ShN7He5ZgXZwOrRKLV0XYq
nm6iVUL7mhpR/0HeKN0RPsMmTYa8vimFjwKdkVvvamOGm77Um/u8440feBHlUJxeK54vmkemPx56
1EVcEAK/2ErutoVv+BiWDdmq2OWDPIiXHirWDxALMKcAOWpvEs6UjwZ6zl51qmFb4jWKJKbr68kf
1yMAvA06282uMfaqSObEHMoHIvU4WvtdqF7FnZu8hFrVfRNp4CGPZnYVob3nlOIRxSm46sD+0uuw
xqakdwh2V0bcA3WHP5U8DwAhKHaGRfgbhdDxq14ZlFDQ5wnKA+nL4a0Y1Vq9Q1fTZCxkkrtXnWik
u+2cQEDxKeq9i31YuRF1CDMDti0yDJ5NEgIil/bc1QxX4lTKCLZA8dMdoGzB26iO9bUXCPsNndEM
c/O2sYptFSJvs2mTpNkkoUCO13U8BbXFBhT5jrAiL9cxFcRDGntj/DoEY78ie9nd6gR3DlQ9Drld
xr12A0yw0fbxmKSPhk2kM7gaCicEfpODb6W6BC/TxO3cisj6gbSn7X1rx0Jno5R4y44qFYaNB5v+
rgmgwkHU66V41/tW2TneUCFMiugZ8Yc+SrLQdsHqRYOUN6UyahusVBMFDwWYaj4F3xFp/a055HvO
i+jR7a0ouI68OnoGh07Vnqm4MQxrfKMY71VI2uIaSDZReAeqox48kYB91TXhPWQYktbg+jygJwTr
4c5KFV60vPHZFyMDBh+QEHrTjwqePNBOy5/4RqGtYmZ1+80IDQ4tt/CTxyqrnR5b5ShELCxElwJi
rZo+N7T6LIc0uXE5xu55x0ARrPvyCfPnIFzpakodA8rQznEVHi3YQLTrscmdKbCP5Q4nZ4l7uW4k
MGUlZsSogGbPVNjIAxf8FuquiHhdQavX2+vaNJuHrmiBQ8ZQbT0Y0DZyR+ipTJQl14x0IBoQHrC3
0u96oPLiBigedDxhYlq/tksVMkSdRhR+WrYKOICAB0dRPnilNNgbXYqurAeZ2PXH726JTm0JGp36
/Gh0t6gPjtU2TzyIG5Ap0SDKHTChKy2P2ysS2fq7Sfj9oejBQMbeEJQhYIF9bzIX1iPbzs0ee1IA
W8jfyEgb/SCvuygonY8YaZ/b1Bj7aOX5tuz2CGJS9ihrBWY0UpKUxdQ4egjbxnZ3xAp4KrVwR811
BnQofaIq4Q8v4Azi8guxT4lkTlL4B6P0oz8VIHdlnzii9R/LPFV1CNe290NtUY1flTKzk+1U6cVK
xrR70vUgdZ45ACLATWrGzTHkyb4ca/3N0hosyshwQRAY1K9gAOG7tAY3n77hIUO8z53d8YYdDbIR
lFVjDmRsdFzqRRVlXydT7a3oa8VcFzU3f0TG7zYMdIn3GIfIOgFB9wbBW75LPCg3kaX7v2z0bspD
Kfu8ohKR2SGPRcQipy/u/ZvBrvoPB0SguQscs1S3Hdg8bx0Byc7fHbu0f3nIXkdXcCjIJwFjLNMt
8TvaR8h6a3eDUxLTaHY3fKkxhPoBRkF8L+y2QsM4Su1veOhgbCoKxLAp+Hv2L586hsPhTiWGXCr6
Y2sF8DWHllJSMPLD5CGsBy/bauA1Otj0Qz4ekIh0nshlAg/RPTt4wUwcj4zIBSTBBgyR0R1kh+gl
Snzjta+1/U+VG/W3yAp/WLeRzomTOfq0wkO7/6LnmnwZCgWV1qzEaOswxWUW1UNyTDsS2yZOBnqq
hbfA1VJ95SY2vhWB7tRfoFy5N2HvR+VVhrKrRbEIRsIK1fIUP8xEn85oryV5kNTI7hFTFl6ErKUw
IqioLknwyFOqd9H08oefEt+vBYKlXCNcqjjyuugjXFFe75/qSGmy/f/U/YilIoESKQ6Y1Bur1pRX
WUnS3D6p6OeoSe29ZjYhfGav+66HdUEyVlUXjAlOccbIcYNgxRKH+EmVkyPYJ0x21mlt5TeDWOnV
8xCAaWDLQtdf8LY4g8ilKqnaFEYnM2U5U/5Wc2jTQx1SsNd9VJSeA+jyTnZPbTeXj5cBucdY/L94
XGfyAwCMbxgIpMw6BHArj6uE1C5Oj2tVdV9hBz9dbuLMmDmWapLkEfQHn+fjMWPvKH0T0YTIn3Lr
FflXsvmXmziFS9uqVFVsFHAzseXcIi7C2r4lbS0pUnebQiGujvYqeNrRFws4YvsERGyrhtS4xxFm
14y/ZnWfFkBaWMJxAwRvhym7SlZvUr0b7IPZ/0zs68BZxC2fsABMhkyfDFZs4OY4VRyPXpaPUal6
A/rgk6k6uUNVu07LfeDchQECSduWwq+5gNI+nbEJHy0xUIHZa6pzkLvuUdJ0AM3hv/aMJilm9TWi
MtvLc3a68rBU1HhtA8e2kF6dLYvcjpugNAmeNeehb95r+/by788MIVjaTBArDgoClBaTLXs8coh6
8uooTXMlq2ZdYHffZh+hgfDxQHVXRypAwXdXtN/16r3iXUxq8SoIrQW705P1Ah0B7gaHhY6Xlq7P
eSJZAv7bQXV6EMZD5sNvVutnSJGTjKr2OAkmUVO4X+j5yXaYGsU1wNRUw2YG5/YpsQMo09fIkYfO
fVl85B1xQCW7p0rJbnGt2lIOvKcyR4rSKAFAyvqxt8W6EhGi7iOqH95d7vXPC1818QiOeAZ/v2py
NFAZDIgGx/NRVgPlK/g+K7f+keXyRiX6MkJZrNrszjbReOptRHKbN0ePHxRcl9NE/NCltsB2ODsh
jspT3eF8xVDy+CssnbIdPhLWqkiAYqIqhx7Pqiu8DSmOQ0QGBmDQz8s9PznOp45/anL6pE9nhl4O
FPJTmizdXW6Q6kCFtqPq1pRoPvkLe/dkW80am819b3iAoDsaQ9aJkgWinVBMhoVT8OSAoBF2lmXg
syJ0JvO4RwAlIV+nwgIkYWypGezzCPRtLP71WMdu1cLkyeCAQGhs7tTuWUpdYzDgEq/bj0OKMrNt
kBVJqjeE17L3y7N02idH4vNkc7KbEo+WWZ9yZJWU2sC8XgkAGhIseaJ9ZxUvXLin649mEPRWdXyH
oPdMe/fTYshqT2/r0cHUTnuvQ3iuCJYDFQC23HyxcmN9uVOnS49AQoNtM3F7oPnMOtUprV87hUce
jVZXMmjQSmu3UZ88RWhKt1haXG7v9OShPaiOOkcP/5/vriDA2znSdBxbsh+tqd3Hff2cDvEKkdAF
57GTljjgWRN0ymEQnbnvqTIVqbC3hVtdWU/8y+zgtaiZFqGwN36tLqzEadccnV1cwbqwpgAD9iVc
tuNZU8u+bEDmsYWbdSVfNONPB1UENY8hRPyy/ZK23fbySJ4sx6lFabFEHLiexnyLNQXqIR6y//Dw
0WwKym1j/HaHJWu6M60QXhqsd7YypLZZv0gwDSiRm/gC9Pd9/tUoXV7jC1fgmZmiDZu5wqaWOG12
7lPHym3pWQRlyq3N812W11b8MTTvlwds5tHGciBckSYFImA+Ou6Zs6i5rcWA565OnFkp2q1A0WhT
WAUatojo3QyN8ccVXQ3MlyxT3qaHaICXVXZ1vtUxsV5YnSf7ziaUNsmSoo7DdjCnU/rTLu+qInZ6
vMfQDuTxbYEU3tuJFK9C4p4y1jopCNmkCxHP6UALqcICNvDe4pkyZ+7KhjwOhQ5q7rWDnslPXR13
bnTrmq+XR/q0c0IKbDkNyHxgCudkS28wirGsdaBADHabtzCIjJsE4AUimbnz53Jj5zrF2pSqKS1J
u7PVk4i2CzSHZEAU54+QPK/gRgIA7NDsVw6Xmzo5mnkEcZLoKh0zYd1O/f40aRHMmhYRNmuVILKV
ue9VUWx4s4OnqLZp/ZOa4OX2TjefMLix4FibVJFYL8ft+VokchH61mpsZTm598UbioboJaGeuXCa
nJ5fNIX1pAotEmMhZ7Y3AhQWpVHhJRS2Noa/ZP5WQTskm34wcVegFGFeexaeGBTG3y3q4gvxwrTc
j49P1Mntv3xm/OdOVkzfDhEYhcYi3Haoj8BmK64vj+XMsnXa/cdNzAYz1+zG0ig1kvTX0kPWKsPG
GLLmqgT9tS6QrtkKLf0VKS1WCGn8gEZm8a933/QFjk7gjYEbof7sCyaxKV+2fIFGgnidtNptZmbc
7sOX2CoW7qMzuwIOnSFQlODk1udcVvDCKH2ORHmoPWw0bKCcuyThlq3+j+3ox0sUTz2ojBrtUO9C
tO7OpagdVPa6iBcuiXMrBDNjA/c+lWNTncXIhYvLdaNRiC0y7anIPfR/lYW+nNlu8PG45jRegxrn
43FfOj8C8Iba+KoElbaqBJ56OoIgvrFky3lKcsbI+XNLs5XQw3y10ZGzVo2EmBM84pUR+b9rRQJn
xBS8JE/RfK/AoJrKwkbTzpxhNG1wAZCc4g+zToaoideganhvaq+B90DhT6qHonpECVulrIZtV9ai
sbfP4a+Vz355S62/cXYG8iHZ94UteX7A//Mts2GQYR24wbR4+JYB2ez6PlO/uQgaCOMWdqJp4KHz
Ers3bthSHt2a0W4YFq7EM8uKiMDUAZmZLK75laihMoOzG8ORl6pGxjfnwgJCcbmjZzajqUluDOQ5
yDbM3/gNaFGI0+RwYcb80TNjB5D3N4S6bWH6/97UJPKBCyspIZNn5fEaRpm3kFiKIbBslR9tMDzl
lXED3OunG+VLvoCn00dkaBLISGmQeprnOpVOLwoEQFjFQtkXhf1TRLj1ZM7Xfx09muEhhK8s5xio
suMuDS04ocGgGatub/0+ofYMNDkbtrw+FxIjfz/5+B6ajhakR/AlRQtg7nPoSKUq8ta3ufEGTASD
unuHmIl2I8Jv17J0wILlVAKuPF0o3Udc50W4EyEVlS0Zc/tDihqpcEQluMEUrACR9vOG4MpSPPkQ
MzHuvVvm3e9YBWV7Cy8BrDzi0FWyyRKDwBepyt7fUVuL/wxI3cGRGwPk6kVnP5U2qqIso74mNu3a
1xx93mbfCzMlfZWnKAaLsAergtz1m2WO3muFxhKEiLy+QhO++e1aYX0FoaEPFw7N0/Pkb7ITPRjC
PW7u2R428ngQRQBWJCl+BJTSQvtXgXTgWOAkc4XN3uW1cBpZTq9Hm5SjbrG+/17ynyIwgloBggJV
fsUeD0K4T1TyVlrT3kluN0wz/vnGluhe6CQhbY13qz2dHp+aU024w1qFOLmPtCpSaobodhbqoG66
0NDpMcSvC4dKu2XBL1Nna1w3yrYyQtx/0uyrkDehuTBL536flzCpNTYFEd4sSM4dKIoefoJgOrIf
NRXvsbPeL0/N6SEnkXL5TxOzsVJCpEo9EIIrFQIOlUrk+ay1hQkqsPrLLZ3pDKgqcnNiuqSFPrvC
RuDsSF5meDCKiiouEitiqYkznTlqYraq67HtOghdGIV6iG0mUY94YKZ2hxF+/7bK1P71cpf+lgVm
Bw8ZH20yAWZpU6M4XmlZCmq2sdG3B7O2MkV+nUc4XcYdshQgSVDzAc/yigrCswz7te1DEcGRMIMv
Y0E+0PRwoSRzus9Myj3Qu8GNkxcyZqlxp0TUNLDQBdZS+SylB420hCVeHcLR/2KP2sJD53RG6Tdc
C0oKlgECYjajHn6oit6oCiXhwL0NK+tPh1jiwuF+el1NujI8R8kwTLnv2euNGoWbeeDEVrL9jtgh
6HNrp4hsYSZPR45WMP7G0IAbhNTa8URGOQTjPsAeOMf2oM7TvQsxt1fwa23xEIe0Z+8vL51z3RJc
j6RPVHUKMY4bxK9oaHGfn+SAX9Mctm1goSm4dECdbgicny2JSwPIXoEt7XEr8HOQNPQcaiIWRudB
kwb7VMtRbvCiZ8votIWw7PQ5OjVnc1CZqMacvLRjV7Fqu0CVxbfdlXC/gMPcRhX7r+kPgmPSnOS3
Td/YXB7L08k7bna2C0FhIckBEGMdNv01wLQdpL1rG22Ivq93HAgLSaDTqePEF7omSH7xxNdnzSFw
kMJg9PEB7ZvrqlAhtw3dTa4rCynlM+1wVRITIm5EbVrMloh0jarQSgpaoY0RKHSfRr2N4i+Xx276
2OMTbLqP/9PI7AqDKTYMMQHtug8mIy4vx6UlXsuOWIDwMHb/+H35crnJM+8oh2I7ZwYrU2on0Xsb
4Lc7NH3AQy148jt9J2FR9aX6U9O8pz5C4DxVP8DnktQrNoGMFm7tk+WCrQkiM47GfkAMVUyr+FN4
0MBBj9uJANxhpbWqO+unk1rG90I02lqjQrWJi3R4u9znk7mc2gRYwNNtum/t2fnSd3A/QjML1mWo
F1vTQEyIcznYeh3b4nJT+pT0OZpS2iKkozXb5FwW07d86p8f2gZwBuyPBm83asj3pOCrx3c3RoQm
wsynBwl9CwXsxo+noUZO+3Xo92YCzShSr5TmvnR/W9aV0S1cF/rJfTF9mC3RWEPHhz/PBmEshy4q
pBlgCk7Sl6RYSETmpBVAX7BnWDgMWWCuQZ2CgA8Us6kPWaYbj0isK1s1KBEgx8rN869LDqEB0x1X
bAAq6k8dqMh2U7ZDDkdcwbjQRvcMFfEohhCNTADxepEU4ktjBeD3KE2GzcIJdHLOOqrgPOAJp1LX
Oqk+xi7Wu/g1oW1LCueWR9W4yTvszdWxVQ9a4JmHy3N8tj2S72xcMn+USo6nOCrHVqtMwFCOH1/r
9Vcv0BGE2KlyIXA/s2wps1OtIMRlw8yfwEEMzwFRI/o1FPfszJ9oxew9xV64fc91Z0qscxvqbBBr
tiOZ79HnNgrXcfgNJ+C23ZniV+4vHHXnWzE01iBPbXteCQwC+N9NABzeU6/q8deIWoKHF1f76/Lc
nBszyYuAaiAxC4f38dyEcc016DrBOuSW2CuBkSAQJAO8Q4IwWwiO9GmiZ3v9b+zOTcRz52Svh+Ts
MwwdwrXud+o76hJOiwVoqD31gzqZ5YEZRWxQ0dUfVdpZuxQs51sMx+w2AddrPUKvzpN1OxL57Kn6
gaW31Mr9VSGW8Iqnd/zTsirjgIgCsNahta2veCJr3/99vMh8qBzJWP1Z5iyHXTTsx051g3Ujh43r
A253sgMKPf/FFv3czGzLpLobkeelGUBwEPwPXq2ujSiCpfl+uT/nlpkpSYebVOCp0k7Xz6fj15EF
8lxSoT+JBSIg7aX80LDWeuahK35ic8oBeLnFMxca7RBykddhbauzc7VyQsFE9uGa1wgUJbVV7pi8
H31a1bAf1HTbkV9aCPXO9PL/P3p5/PD2+XvHf+ql4tpKwZMfOGaHkGHR4YOOMrWdYOKbLMRBS03N
QhQbg8G+iEhSRNl7DgsM7C2IY0xHFlbImY171KXZMCIoWxsipR3ArBuvqrZWHRya8Z81TcmEI5tK
UO44OvHHbH2ogVrKEgw2I2dvGq28d2Gmo1W2u7wo5OnJIB2enSZIQwTWrFkzAlXqMGwmel740Zk4
jIiXyw2cGa6p7oTy9ZR7owx0vM5zN498M2uiNSIPf4I62WWodIDiXbiCzizuqfyLIBSnG6/a2b5V
Ub/0FROQKYoLtyTWqFMgTpb+ouwFZ2hY2EqnsSkQuamUoKmoNU+R8XGvSlT2MG+NMMOETIb2BaZt
o3mlphySO/x7YK2jvVhu/fTfFx/tSpKgRBAIds66ORZ+6io5hAsY92sRGXiAKEioatvLk3buwgAQ
qpGDIW+hkbo47p+JV5WRlGm0xjkW9R2U4oMnx36TaMWhFEC9oMYo3L0W3r7N3lEJ6O2XEgXP9nue
38gJyL/tmweyuZc/68xiJVmHe/YUHYOfmY06FPnCCKCtscX3kDAh0VcLE3tuGbGKmFI4hChKzA4R
Zyz6Is5owebaHyBvVQ81ZW4UQ6olYMS5jYF9oqpxEk/X8iya8SwT00CnQFvHyw/wjjdeZGBdqS70
6HwzU8JneloY89hs9GQlbA5GnG3HtUlt14jMlS0eLs/MuVY4p7hcQBPzbpl1Rnd9BzAFUPiuujUm
SS889bjbLjdyZvqptBA3a9S2UA6fLX5M3XNVpLw/rQbneOiBzN9CxHymH3TB5M1OJsnkMDle983o
NSIu6cfotu++jwEVMCY1tv41NwD4dUJQMP+2RUl+3pO+TptQWADea2ejNZiHUCuwh4XtcuZGPGpl
tpgHdLfxuqWVFuuoKUPQIHU64KRgqQuPyXPDhqoymBfKUoA7Z9OP5rE22DmmI5YZXSmQeiQ6I/hX
7S8vgJMsxDRsbHw2KJHTSQQjSt2VdY0DtCtLsarQhaA6fj04DRoTDGRe1Jum+fPftAloFfA1WZz5
iVu7pTt4Fm2iI7sNWiLiq1x7KjMyVwm+fgsDeeb8QRl/yrRQ35+Klsfrj8y3YWYiitfCNm9U3tlJ
a23MhosToKzVLlz+56aNfB8JDpsULY4Ex60Vrg1Vw4AX5Y32tWqQELaNrV4tvD7OLcMpgYM2uzYl
qGZ9agwkIRwFkQI1M/dT7i1McLxF/gFxzoUo4GyHPjU1fcqncDOQ8Godk6ZE6bzG0NAxAzHGYVNi
nvbt8ro4dxhRG+WsI9hgxma9CtosoNM0hbjglT1YDwhYLSyGpSZmvRkMv8XlliYQenGeR68MSSF6
3vPljpyfnv90ZFqSn8bMH0Cujw6t2J2yGnkTSKpgz0L5L65WStYTbhPIEwXz2RmBxI86Yr8VI2Ml
XyagTOu4h1H3kXyN7oRiL+Xvzh0Wn9qzZg/GAUnO2HMzNm4OUbIq8cbMWg8tQb346roIUAfe3s+i
3eXRPNvq5N5BbptEzzxE6WLPqLygiNdjFl9TW8zj37rWr2DuJEJbN/ZCc6fAJ45EygL/2960hj7N
nt6lVqUUtIe2Li7uw0pBuk2T2AwOL53xkJBhN1AqCreXu3kKt5y1O1v+UkPtBYeKmHLpuEdlRRZP
g0DzbV/TW+AeWTUZoCNzUV0h3n258bOH5Kc+z/aF6U5C+QltUzVh5SAYqPbK4xB7eF908AWTfw9u
jsZ4tkMkvq2Jn0191W89DTVVDGlNyMmXe3V2H37q1bSyPs0k8vZeU04rZ3DQJzbqb13VQMHxQoCV
Sz4Wf8GFs4SQaZNZh91DRA1u9LixuI69tpKk8GsDzVq/QcersH6mU443cF/DQ9as5OT6GqyEeoXT
pB9+d00TMbwvbbZw/kwr5eRTbEdOAANwkPMHYquD+2rymjdEUP1ObIQXGljjse0t3A1nx/dTO7NV
I9DeI6dPlxUdrcJRXys1sibjNwQj/4s4laVHNpQkL7jLWRDpFaQ88r5hfSqDsxIZSmToiS80cm7Y
pnQyMEBqqyfVEdLMGM35HYqjqBshIHyH3ulNU9vv/74qCXwcSj+AGPCdP14oVt4qPhCMGANqM301
caC9KlGEvPV1R7wbSfRxublzD2sTw1xCfIJj1ubslvDbSZUwGJBJRZu5ra/Iw2btV5OQb7huFDQ8
cfLuNpW7u9zu9LPzRchbbIq9mDPIisfdzHDUaBtP5XJSglskmeQ+qgZ1pWZG9WjX13783jcZGqqL
KLnph48bBjCqkUTAuGzKI8waLpwR82uBp4SHFC6qZrV1q/j9F6US6LZQ0lgljf2BUvj4UXf5sKnD
Qa6rKHj2hPjWad67sMvoXjGHcR+1iHB4sGYW3iqnUQjfx8hAk+Y6VecPyFhRK2XiN60K8VrnH136
5fLQn96Yx78/O/fSpMJSwceUJNP2kfJu6WicPcXJHtP7HGvhy42d7prjxmbLS4apHHPy8Ss33qie
jzCot5OoCV1u5cztyALmNOMlhNOXnKMR9KpuqSySOADavpLWuxF9E+JNSftVYdxG+lvR3VTtDt02
PVqq5Wtn5msqMgHZw1psqsccL+XUwiC2ELWx0rWvGGzG7iR8i/bpH8tYg3IqKzQ3cR90ujc3qnau
c7eYDJCnu2naR+AWJt4Hhf7ZolaQ1LX7lkUNZ32LTEyEvlYRXNcSQA8kAeWhQYe3DdnG5hp3qnWa
7Xp9OzaIh286+ajn68o/FIS8g4sqfoc/x76FOty/dMh7qBMpOloXBq6BtlwPmPxm4YssD0OKirJd
4gT4HcLRJlLu6vxbIn9X5YtjP0hnHw7q3gNKQYUjTl4a6zpNl7KdZ+Kx467PVnMQWO6YxnQdwjuK
b6huk4v0hpUvoblugKBuhvDZQAXm8oo7s4mORnw26WHfK0rc0Ww77JqOKjnj+MJLncXm3fIQX4hV
FiZYzGJr1J0ju/JoDn9tdAfw9Iyvox6pmHata/ghDb9UpCEvd/HM1v3cxTnOIcjrFpG7Fodj3Hi8
HClkcJgBDieXm9H10xOZdixeKKR/JiLI8f5xhwHZj4Z28NhYI0EJb/MljX87xrXWPFmWskJie4yQ
3/roygiFvp0ufpG/R1XXROerWykkJnNx1/X7CmU1Rcm3Cx84fcDsyjj6wFnI7yaQORAeZSDQ2Knt
6xAV1lQmNMeeR+el+R0P2mqSn7W8xzH4luVghPGQxG4h7Z31ECAU5TwBr4OH8WAj01ha93plfr/8
maegN1QFeGgYQIiFRfpxdgiQrVCHoWIcvVHfKBZG3W+Bf1X4ax2MUYiImLSebVLklPKc4oN8edP/
Qj9kYbTOrppPXzHbj3oxCd24fIUKu0C6vwqwnim61gudPbtoPjUz23+qjXJR7HbYxJeOeE5HTZ3Q
PsZNb4wlrCinXjXZSBDl6mQvUaLcNo2Lx+tkvlOJwF54sJwJ7xl7U4P4CNgZ5tR87FVnzFGXNFZx
8YQBkV9eCRmjNY7RubNpnC9W9lVl/nkZ8993o0dp1vnaleCGXi8PzN+j/mSxfvqS2fjDgRFCVHxJ
1Y4osB0aIL1pNAmdXzvI9qNRrKEHp+gPavWsqjtvvO+HN6m4G1whG7LWYTis9Oa6pNxR2dvEqHGC
Eate1tC0viD7xVsz31/+5jMx6DR6EwvYNJARnWPSUY7qLKcbDIDBX1wdH5+visB2vJL7HryI247r
GhwJyHitXjh8zq5WpmwSzEBfYn5xIldlZm0wGivEuLNVU1cZQoHtL8Rr44UVe/oamvr4n5Zm8+LZ
ritFSUsgIHinwEvxdzVSUmZjLvRpqaXZ1tATJs2NaMkT6sbl5h5Tcqfxo2wWYvi/iLrTtfa/fZrf
SmjY2tbgcwoGhbuxETXR+WN8nTfILQZPjRJudY5KfO5H5V5T97q49oIb6RAVvcfOF0R+LHvkL9+6
4Y5yOGTfh9RJ1mGxzfR3It/BeVpYaGene8ogQo6jBPt3G3968psidkFO8MGm4t73Prq+pYW6rsWz
vBe7SJe7Xh3J5FgolznfIvdnWeJHh3nWZF+/QU1r4bA8v/I/fdDs3Bh9WfQw3IxVao67bMjXmorJ
vXNb+foafxwyOjeV+tjVJhZM/369U6KauCaMB3r5s2WS6InSBQkHBb4X5KuUO7eNt3WcLwASznWR
dnBjRhqD+u0cXaZUEUhliwuhN5RwreCnsfp/pJ3HkuS4sm2/iGbU4g3JEKlFZcmc0EpSa82vv4t1
3+2KQPIErfr0oAed1uEE4AAc7tv3RpQQjYEJuluYOKUD/69/RASanFrNDZslE2CZ3k43BrwWqC/8
J0v2hfy7Lfa2okkwxWHGMRNDeD4G2q5wlI9aa+7UEaHownjxg+EadtY7B6JlCJ2ezUF5jHT9YPTJ
Rop+fVZOvkWIKbrEgYXPYPa7JSliHBHRks37AroOqHK1wavl7AZ5wS7b2AIrO+BsDpa/n+wAv6Kz
MAeehOREfJ1awyGa833R/n3h2DZojWCAHHmUjgW/ToEgKNEyvCS+gVPZc9qNasD6BJ5YEM5TpUcZ
VM4ZSOY8BNanUbtusqtk+KSNz1lxA2pRV++GYsuFljhbOPHOxiVsGrBKQYigKqGg9UGZP/mSf0zl
Gyl/qtELaUGVgfXbym6tLpm2wLBM+sypG50vmdHyiDYnRqqb7Atfv8og6S5yZ+MNvUzYm6GdmBEm
tEYwZ7IWM+hXeeVwDFGdyiF8e1fQ/wYX88ZRvBJUA4z7MyphJgn6VdjxuKUStEOzgxTfAxCPgp8o
KZH4gLiZm9Er8h+Kjqz0/1dV/z7+v+Bn8fS/ozqVxL48pZYsPKfSOEuVNuXY1ZoQPkv5EbLu+z61
/81m+2eMlqycrxwydqTcUsZYGu+a9jE2P8/+u8vzuJwT/3nV6K46N1FEcih3I6uWzJIrDzBySxsW
tuZqWciTEyMpWhmeCix0YXjURt66Y3CDAN/+8kAWLxYHAsYGHAjNggsG/dxMUNGGb8ssSVNrcLWi
GWXfK1ULDuZWMrcwGmtRMjHAUh4lZ6PBZCFYQ0jBaGJWBk2cfvplhOpV3l5VxeiZMVTqzqM8Q2I1
EpNYKc2fR9lqjvb44nRosP1w9AdZ+1FYPyRtp6tPTpvvmqLY6cOtZH21zdpLWnUjpls77s4+eAn6
TlZhUdtK0Rzl7krU5lGNJxIyRftdc+hD5Q8JoPws+giTdn4bTnPkSYP8aIdduvEdK6t09hnCKpHo
4pUJG6MbViQiVBPRxrjq+usE9i/4WfoSuvR4qyt+OQoE1zgzKpxMQabaaFViNJv3OYmsIZ/cOsr3
wES9Dto+WftgW5tMcMvmfGOVEPF3Tk2Fz+d8xvVi1HJzxCGNoXabmziFs1MC2L2zH1LrMZ/qX7qZ
vatN6fryRljLZXLM/2PYFg6noNfSlFle3pLvu+GLov76zehovy/q6zYG5jPD63dbITnWGRt3wO9g
7O2gCQuXXIz8JodgdYXiI85iuO1YZvvQdqodgjbyneLDW9FDduWm+TB4sLy+hGkGw+wwhx6SHiqR
HAAuxdo631ZOHybjzwcJax+qXUNik8kwaeXP+i8DOKc+3zjiVtB39pkVca1Ns+r9CSsxd12PpEc0
faSjnGtvp9lfaxhiw9wld2oVEB3L3pxA7Z0jkDi9lHG7g0+4aD+rDhnU1J3nzxv+sO6IS2V9aaV2
xDxck+dlVk6sSdF9GKfbVLvW0kNP39GI/NQEKPw20z3Y9C6bXUvLMSd/zKrn/p/MNBo5CF67g0OS
cRGbDHncRfsWHFjd7Gw4bAv/ax9D3lXTW0mVyPKAtbuwkafSO2iUVcuD3y0mPdnat83W9y0L/8ZT
6fMiJpKXe0M8iUBzVaHErJj6sFvEVpO2R337CXXqJvkyzRsu8pbpgd6opa/s/+wJjigVQYp+BNMR
R+MVyRQlGtxQOZQlqoU3Ufmht18M4x7K9XDsSEneowaClPTPeNxFyrNZbpJeLNN/afyCy5qzmSl9
vCyP8Tnv5us6nQ9Iq7pd9EGVvKT7OOkqWY331cQXbdzVa0n308kQoR4QkhmjQisx2daW4OYu9cuD
6d/7FMQynkvlDyeEUWQj3fAfrDoySbYFO/X7jjy5AyWu59pqNcOd0y9OKrtG/hlqbdeqPpj2dTU2
nmW9SLq0MVjR0WgohMKHvgFCBZXgRIh/enmgZVGywbHI11DuewOYBONOUz7W/bui2DiAxdwNBn6z
iYDfVmW4z4S4RKvRAe/RJPT6DghhBx+w6nSukxh7Ld3CIYl3+TKYxQxlWDC+b8jjDBjCc/IC0ATn
sl97xZQU0PKjmNQQ+cAedJytOboO6jzdCItXBmnSXgjTBc0+EA4Kg0TltVqkbRJvhCPAZct1O5K1
n1GmiW/QkVfcyyfZqjmIpuDVACCm/z78T9ym7gpEq6Hm5vp+1SuQ1cVelytP2cp8/84enW5JJpTe
Eqq2y8XpkE48PzEDuGkX2UPaNWsgQSZaTUgI5qE7UxHS4L//HPgfmhy68k+qdaSmUhDajnvbPF4e
75s8h/gdy4ScDLhNRkfufL7DjH3XVv1DivRX9sQ5qZf3cEv4+Z0VeZmyRznHtaM7R9rIbrzZMsJE
CGdzM4OYn1Q+QEdQ3RvswAUrjWpDhDySnOzhX9/XqrGxT1fc+Wz2hQPaR2jKiGFeJZWHNHR5U0Pg
kYYHqb+Sxi+XZ3jVFHcjxWR6u96w/jS+06mVw86BRJ2M1rFU92kd7dR+5/sbB8LiM298iiYssG1A
YU3Ree2ksPSgpogxOo8Is2b9p3krlbJuArgtbIsAD8RXaizrfY5+NNho9IB/C/n+SoPPl2fsTVD7
2ydBEv+fESGaCOsQ7UKTV4vc0MpGYUhu9pIWdJ+z3kn3ph3rV0Eyyy/5mMaHtCyHO8WZsmJvDU1+
k6CkupV/EB/O4gcJx3oVqnMZ6TKjVneW7NUhEAV7Z/i3FjKL4bMTXVdwxXfODjGqyPBqZesDxATI
/36AxTVJtQ4Av5AcUNtEn62MD7BilDQVL5P2GrJ68j3CmgWKBQgzOTW1cwr233VjI7p7c5eK1oX1
kCZ9MhCEpQ1JPobtwwwRqxp9AxE/DJ9k+5DWh6beGPG6n/0ZsDDjCNVVfV4zYM1/TZN3U3mf6b8u
u9nqxnT+mBCyqkUlz6hNYYIqrFx/B9uW2Y/9DJhhCze+NZjl7ydnrJ6hhpAWzJ8WTw9F9yo58kHd
7D5aPUhPxiOc5E6iaQkk/FhpeXkikaofB0RZeQrBoG05G8f2EjK+PWv+zJ5wbBdOnhjGMnvj/IS8
ge48mObdmB8jACXtDWWcy4u1NoW04tLuBLfewtJ7PoWmVqWI+TqJV5bP0fA1iKlCbOVNNmz83gYn
y4RaopINPTYQ56YijUI28oFkvC+PZC3COBmJGJiq1PEGs8JKlmrv1UHbd+1O7ofEVbSNPbTmECQU
QfjoKPTSMXU+ZwAgoM0KqemBMQjqQ0Z9YvrcIU3aGbeDf7w8rNXJOzEm7CYlNcyxVzA2+MPeDJ5j
GoHr/ttlI6tzd2Jk+YiTFfI5iAjOMGJx+6j9fWYeUMxG5XDrxFsdDcVlkJvG0sgnuJvd5gEy5dyk
JbiR4vvYD+6EGLSh7OtK3dvhS0q5VEGidc69rt5N2mM4fq23SEhXh/vnK36TRJwMFxBVH0klX5HH
dLZ8HY0bDdXuLe7FNSuwJxPWQ7nAA0ZwE8fhKjUToPjQ/ujJzrEfpHFnb2VR12aUKHd5fVO3Nxxh
Rk2o3Rp0C1OvCdBjcr40wEWHeANa8TsVK55KsP/APsCjYVEYOHeQCf4B2VmsKDL1wy6tFmmLtLCv
ErWiZs8xnFAOmdN6HyR2d2/bc7mX42Eq7kfTaqCzslO7+jlIdOsBgSsCR/XmOEQLOEjVn3KTojAG
wBY4XGHkcnWANr9ABd7O2vau77VRPqaZMRIg1Hqp73QtD7bIrlenEdJEmgUXwKfYmF6FKFxPDXhs
qXIehkj1FFq32yDZ//1GI4H0jxkhPk4Rbylak3mcfK13tQFtRatwYd54jLv06r+zJXiGnpByl3ps
9fkXO73Nk/u0fOi2gKyrQQyRE/xQJMe0NynaAMG5RmMJPdOIf3bQYVRy56KyycNZRwu3foKqcVfA
pFdvgT7XNhhkaQs9uYX3i5wVaa4qUhexZpWi7nJ/nylAZKBQ+1tCzSVMI+nEIGle5JEkXMllqUCT
bzHCqg66Qxlbv9LS0DceyGuhMEzhNikVLAGiP99hfqeHElh03otFcxsB0g3ycOPeWp0vFCAWzjDY
F8QcptmHXTXP9CuikpzsxvG1VmrXHGnoH6utLsy14SDbBciDjj7yNcKcIc1UVNPEjZIgKWYXz336
dNm7Vw0sDNI6dFPwOgiRu+30hpSmDMZYQL/dddx+/zcGqJ+jWcj5LbZAOkE8Bo5OCyS8gj/IdCF7
Fm5pSrypKC2uhVABiX7WHsJ7YdWLWs2qOkYJbmz8oxLtHZVkQLZDH1UzPgbxIuxzt8jkQvH2b0b3
x7AQVvRlQHtsSsulVeVf6Uvz9EDdAJ2sudvp2IQ7Q2lSxMBDxhaoX+Dp2WnjXrKNw2RsREjLOSbe
TaDNKSNCccwbXfAESiWWHc8AV2pL8RHT+j7W5DuGT3UfPzljYEJHnd7JsAZcnsHV4QFgghoPQilH
7GbOTEdv/R6zUw9DmFJpuyS20LHXPubSj8um1t2Eu51OVJMOO7EuC016lptLL1Zfap7p31nF42RC
i3etaj+L6sowniX1vdVvXCDLHn0zsQuzBGlXCKpFXJ4OIS2BHCM0kQFVQefkPyrwvXZy1IfD5RGu
7mbkxTgqSA6CVjk//Qq9D61KxVTV8spqlPrKD+KtuumWEeG5DadPziWPEdjcPg6+/N6CHfryOFan
jHMPOa4lvhSlxaTJchCA5FSapO5nFUTXJYS5YKOv7OG1qrc6mdceIlAk/mNNGJAm89YeCnYYYuQE
0nK3J/PpIgUHK8gnv3ceFOPT5fGtpjVp8gIoDgyGrpJlAk5CZwQbpSySMImu0/MwZx5Kgh/QDP6Y
y8jm0V9i5OjI5iUyPNpnzZl2aqfvOrvcW6imX/6W9bn+8ylCLOX38ZSmFUeYYwxeJRFFPSBp2xnt
Ph03TK1MNMARWvUWsAIvZcE9G9TMUbHFc9Br2pUNKuK70LgyrWwX2K/IIV8e2JY1YVmjzm57xFPZ
d7yXzflDFXweA5UCBE8m58bMry6bWznI6Ig0GRhkRVxCQpzYlLUxqwONe+BBjqTfOumH0b5DO3nj
wFw5pxHqoLmA+JeGeJE9Rh9rKaqzpamOYln93hxgs7jJ9SslRZNL5fVcbqRt1+ZRIWWrLr1IENAK
A7OzDkS4z6mZzk9j5YX5eKvuka3f922z0Wa54osQo5KIRm8IQhARXylLZh3ISztng1zzyB3lIv+H
j2SB6yfWk/nXeDQCBwwu+kYaGAF4E8734RwUo58gCerFsNx3ku22VBYG9tnf+8aJGVFDo27U0mgX
Mz4hdtzcl43nlyp9Sxvn/9oNhzSMQzWM/nHgZMIOqxyja8uZxs65rEHdQlEM206uVrdTqj9LYxM9
29Gkffcrsz1MOQ3sYWx2oauHSFJvbL81P2VmKcqxlOwJ4VOQZVYQJlW5JsbXSH6FgjOdF1z0jUF/
udO40VYObtVPTwwK+31u/CoqTAwW0JR0KTLnH1AjdtUCcfrsVQk39vvaiw2s8Z8BCkGnFNpq1iIb
xBP8rrQbsDUtzC9LnAtv5EGSObAp2zjV18u+tDXM5Xo+uTrAQWVjHzJM2raeq4KDJjQ/FqF9lJz5
qUIbbsg3oaLLUIQQ5myoQgxq+KOvNbmWeqX6cyz3I2rO+nXg3FnOtaU/Ou2HLjtURoqM+/Xgbzy3
Vs8EG+oWICOL1qhwVXZDOxdBwTS3cgBBwVVraYfe9mR6j4YttpE3mKHf5wHvUxSD6HCnufZ8cpNg
9HspYnI1s5RJUUfNfhgmgCKZntGy4X/Xg7ikt3ZQb2AafJGQ5N4NVmt6JIAdLvEwu7682mujp3qO
aBK1ZZ5pwgHlDOgIGLnOzPs2sgYQZMXHuDnYUnKssvl42dgbnMwy/BNrYkaviLWgLSOD/FT+2CmI
sFd1Bar7mcPLCwt9N2TxLq/V+yo8lMpO9axrM3pfxncc0qiwI8QQP407aafEGx+2EnLyXUs5ehGV
AGt7viwSslyk1JiFkfJkUpWPXA0bE712fYPVpK+Wt6oNy8i5CSfxw1pql92cRFaym/oEKNBkDdfo
TlYRSstO+3J5tlcPkFOTyyed7GS9axOV0JO4cyEErL723Qdz3g8K5fVPIwLBCAlKXy7bXJ1I9hCT
hT/pInEoBIpBEteMMh0cFB6bu8Hfwt2tTiSarOSTeI07IphJ8ZVkBoqBKntzJ6e31vhOUo/O8Hx5
IKv7gje/QRlZQcZPWC670OrKLJZ9EeRPiSbdVGH1MtmwHXfdQ4iA/GVzq/OG6ocJP5DGy0owJ7fB
0Gbgnz2tq5rbxiycO3PeoktYfkQ8ZfHAf4wI/lDGJAbDHiOGMe6cpHKlONlV6sb9se52MENSHWe3
4wjnbpcSd+VxAitCr2fP9aDQT1leR0N4JcEmPCf6VVc6t4Px03K2QoL/YHoRMlgYEDWxPdZE3QgJ
ZIcYudN2bfRFkVCcq9VDH/re2GXHzHgdivEYKFvlnzWnXJixwL3BVWWIBeq+okhs50D45qiOH7ug
Ib8pz8l91SuIqgZts/HSWVtKkrjgn4AF0QsoHFjkbA0JpBXJFCgW/e565nYIf172ydVg79TI4rSn
58c4N/IQYqSXHMcdSwjOA2mfGkxtvAgwj8eZDFgeO8+j5SDsEf34Lz9A2BUF1T0pzfiAQMoOen60
5i+B/6BPx7YJ9l39rMrvbe0X1eTLdtc24+m4hX3S1K1mZxqLacQFOg1H2xx3ly2sxVgLlQdHJJBM
Xj7nM1sHSqA1zcR2hwdWU/ZK/yGWjrp01UGDnNJDetncmneSHEKodsECkrs5N2fMPjS3IUemogAV
Gby4hacjfi2kaH/Z0NrMnRoSQuSmNPIAzArk+2X+0s35ey2fN8ay5vlUJBcMMnf1G5q9SPdTze6J
oML2s00+uXrK/83D/tTEMsoTvzfkNq2y3y+L4QO3pUVPOm9Krwu8tnqqtrijVxfnZECCkzuJI1eR
z+JMyY1S98hcQEBnx+64FeRsGRLcepRitesTZi72bxT7Q5/e1807K9yIc9bWhzQxNRAaU96SN43x
bM+mb7NnU7twe+lLWVZXQ5Bv3M9rnmYCx0Rgl34DerjP18gPZWPWLY4GO4nR6/aVjm4KJf5w2Z/X
8mi/RasXrnUIRMWCqtzGVt4hyojuiPTaVdpRlTTabGRvgmZ2GEM4WL9pcCBXU31wumAfsKXsMvDS
zt7w+9XTGOEB2PJhmTfQaD4fsVaaA8W9jCN/bmlTj/rRTUbqsXoBtr5As90BJFnRMh+5dOt4xbzV
K70cSmL4cPoBwrYwnSrNrHzJdxE25N0hsW5z1PFACASZvO+KgveSd3n+11z21KSwNwx/iIMyoDbv
1OMhar810bEYtN3cfrtsZw1yxzr/mVxhbxi5M0XWQpg4GWME33nulgPcllZ9E7SQnNEatbPab9qc
HIch38dqBDnPX3fRLK+j048QAicdoQJ7WCa4yXw3VUnfo5tp/5yN75X5bQrv0WrxEv3YdP8iAYd0
32+N0KVIK8yyrU1hQrGeI1WJrwILJajCv1Pjl9bexea3uN9dnuy10PrUnDDXVUFUJlHs8YJw/pRP
1b7XTfrgyS4ueTjlb1V6f88q3ZMkGIiuERM53zdRG8WO3UDtiMrVbqp2Rfkwy9DtbFHArA6Lh51G
7XlRSBHshNFcdHqEnSp7WTZFXx1HJdjZ1b29lUZYNQUp3UI2DSZMvM/LOgvNOq44CmQFnb8rTdpl
CAL4X6O/lYRfJm8pZ9HIa5J9FuvD0WSPLeh6Iod23xoQyjz3yaNsDp6l3DXtxm5fuzpOjS1R08m9
q0RJGYQWxvK+yY99rMiI7enQrHXoZV/2wS1TQgCWJHOlZwqmtOHBmr6n0hPR+oaNtcML5jQiPBVi
aMAqwnAa6qpFjEOUXeUmXeGBN3GRWHKdfzWaE0tC2EWXjTM7BZaCliZQjd4y/6Hvv1yesrXj/3Q4
gn/HVa/LRY4RQ4/oOn7XVJGrGEdFeZ9NlduMj1W1v2xxdQIRP0Rth1zzG6YuLpsAiTGy9WP4oBeH
Ur6O0vdw7v13VgSvmwBVd2OFlTJHBE8JpNc5nW8iRX1MQ3/rEl9WQrhDF9J6XmyMhwNJOGpDMBJK
bJM/hyR0X9MWN0CsZ1ap20GBlkrXOkKmXD/GTUCjqK8qnmHXG9+w8vbgE2CZgM+CNJa4pccSwEe5
fAKsa6q17+tdaVz38AfK1vd+E123clQt5Ueg/yTWoDcWNprajEUzLy+CzOhhd5IOyNe9183xinaA
2ywwtxpYliBEnGAmlm6ZpeIK8vN8081KPXaaxmoC6tsPpr0nQ3/ZX1aOjgVit4iWQ40Pi+65hbxp
0qnWqI+F0msZPGTT6MbpRk56y4bgk3oayVZWYWMeoM+yXxNLulPs8XB5JCv762wkwtoMUWJoQYkn
1HFBd7+XVteR9qLARfXf2IG7/nzGZth/Fcje4djWe7eQHwFEdHHpbYOk1xafnADZdf61MP2fG1Kp
MlZazbN6rgFWuV09lQnkdoqz8xWUEcF2FmGxz7rK2fvkxK/DYRyuR2AMcO1o+ZVOCwNAKNMixLXV
kF5VqTnOYRgfsNb9pB1Hjtw6rHJYNx0fWcA6JgEZjTPEzdmUAPxt2XXWVUclAxxS0Wj7JC1V15Dm
8ZM/zPKXOGiCOycqp9cxSC3/OR8cUkN6HM/vBtkKjnaqmD/8KJmfrFSlLVSy+/xYlmU+AAALhtib
RyTEjrXfWv2dUydSddCaRAmPdWfZHx16Lj9JdaVpkBYW4ZdyspXIlQIfgTS7VfsraoL5YYjr2Nm4
6tbOFFBRoPx4lAP1Eq66ueQGzBSypX7e7lrjWBO5lvrVWN2V+j6z3132p7XdcWpNPV/mIO6iKVax
ZlUD5Wi61NrQtclrXDaztj1OzQje1CQznjNhRoFDL3tO/Hd9973arH0tcyOeWLD6AI4jPIWRU7gS
at8IHQ0yRq+pvpfaTs2Omv6YhCiolLdSfARD5FRPpvl8eXBrz0l6xf+YXUZ/EmwNLdJYPAVI7mk/
ehiHiuxdihyN2e8No3dl/bGR9i3cCFug7jfUe4SUC2evyslJ1QnE5rlhu5pbCUxW5iFl910vXud+
PICMCvoPXdLcmMG0t3kLLHojI702ifHMLXo9h8XNpFnHy5OwcjmdfYowB21tp5Rk+BR9UEy4kI2d
ZJTgltvA64rkWi22qH5WYigGzuW0oEdlS+RJ8E0/j/RsyLy0MF+KFC0au0w8I/MfOqn4RWnhqpma
l1K3f1we6Bow/NSwyJNgZEoySEqPTloxX/tySpxjZ5bXSnp7L5s9TCVlnsS38dxYxU0SSv6tbKUR
rbVlE/7yJ02WvDYxFfLqWf8kq1N8FWc26pY6fHQqrf9++yVMjPFjH1CSd2M9rG7CoTduJllOn+SY
uzgPig1o6ZoLE5BS6wHDZaCDKXhSHMxNG/Yj4Cap7z0fQLtsNwangv4FgZZkX9fJe5IxT0Z6nKtE
c5VxS39j5SQCRgLwboEdAe8QjgggjbOkRXJGLJB90rTw6DTWR1PZgqutnEQoqC55HxINRMPi8TrE
o2lUrN40zK5JOYO2ty48ZiArLvvJm879ZXNSx1BUoDjygh8735yNMlAMs6fMq9QvI29LHUr1Xa3s
svmmlz/AigcxZBheadXopjQyyNpjGl2HwZWseSr/7fLXvJ3dJVfNwx0WLu4WU4iC5DSeJfyH25gm
riK86qbcS8e/PuXhIzbQOQIwjjeJ7DZd2FvaCLYAmRHSvNFuNF5V9eO41Tj6NjQ5NyMcNcQrWtUU
mMmgPBj0h8lJNmbr7WG2WCDQNmHpgdtYiEuNdIqUzMBCoXX7Sf6Qzzsg/cd0hprq+vLCrA1GW0TD
degkUEMXAkfTnH1WBqJSFO3apzaPqPO2WbYxoBVnpBiqAUbDCJA3Ue/ICgwLqS/MmNMHA13UUMk+
OkNOZ0r64jRA7+nSSaUeZesa0pFFBjNwWyN6adUXvYvvfeX9aJWepG02hL69spfOKJMKDjo/UM8L
Bw+FPk2v5SrzgtxBl1WDli6y5kdyti7cL/tyhuln+jb22SFtwEIZL5enf6XMeW5fcKY4kIzebOuM
eoRz6KverSYJMVklfJj9X3UTHSZJpzeLyH7cyqateRmVJG6vRRaSfXN+QBQFiJQ5b1gTHq9Rf69m
uyVW8cfbOdkq9bw99hjmH1siWiQaaAYOI2xpcwt2Fg6V8VaLbu0tYNfqmOh0o2yxcJKLGUL498gy
m4QB9DG5ilzQFnPopoe0fc2l48bSrbrOia1la52EXWOvN11iYYtnJCHyT1khRL4y/cLTrW8zqeZI
PxQAkMb3lw2vjJFHEWAyzgcYR8RChurYUWPpRQ5U7VeQS66ac1HSOhjfWJv6K6u2ePDjHiQP+ed8
jNJQZ3nclegiqw2Vs6OqHuUSfvemc9u/L20CcQbOiRUDAKkYTZbtVKnBVGGrOZrK/YwUdTMq7txt
zN9KJejckLDnSm2qzXTEUJfdJuH9XB5H7Ydq70fSlVbn9vkt1Q9Z/VgU13az75Lny+v3NnLEvE5V
jdsZbkMxa5MbThoQG+aebwxgoeiCR2Z6WCqT1kvelB4838lWx8bK/juzKdy/Gse8munYnPX04MQH
JfOvLO3GaLdqW1uDEw4VpNGMuBxpPNOQ34TVkUFNbpd8Vwx/1+q9F8mHyP5yeULfPlnPJlQXkhLE
HBOKIgwut8h+3bTNbtZf50bnze2NcX3999a4yJBOI4yhhXvZMifbfhrlnj4XhXd4Ee01uneT+k4i
55ZU46HqBsAV3cbtubYJTy0Ki2cYXYRaMqKfklIem/GrlNGbbJuHKMxcaTOKWrWm8qCk8LGwsQlb
HsBbHCY142vHYjflFkw1IP2nYqcG9NlsvZkh+mG+zh/NZNVtIn+yPEhZaMLo5qQNZ6VD2FSCSnw4
9mnpf56DphsPZlFb9mGY0gYC0BJtt+OUpM4t3MTwVSd1qHxUMvB2tlTq16nsW9HDPAT2r7xQ1G9d
Lfk3UmQG11M6WQekqKP3djAASG2KtH6Z53k8WnlVPskSCnjmpOqf86Gqj4VT6gkqf6Xvewjvyq/R
2EavphJDHTOUkvmJhGS+sD7nquyq41j1uypN0MOqIrvXjuYg6S9DEnfOY+LkRbxr57jN3dkaR6jG
tb7sr50gg8w/S2L7s9rZUg6/strX+y6d5g42qcz5WRY+UP02MIJi7/uSru2dSVbGY53IseVNDZlA
iDnQHd7nfVVWh6CCz/hasvTefqc6YRO5fqSM47XuZ5blRX2TJTcyBXamrwsqkJnaeIxD3Wkf/SgN
2mszrYKr1jEnTDhj9iWkrfgRxrlS96KisYxDbqeNN6v25O9KW6JiCjEbLeuGjWzwMAfIxKZZOlrH
TNP9va/WYejlQ2DdxUVlFR5ORhoOtCzPHYNLE/6YVJ9+tPOiBJiWJu1pZQ9Z0VM4+Ep7PcVyC2VP
bjm1G0lT+lIMjvmoquUY7Udw6PfqJPmja4TpiCZC5Ui9a0Z6/qXXjAj6G6ccDG+aZ+UAKkf7RkrA
tJ9TaNbrQxvGfLDRNO1en4HyHOJUJgZtk7B8tGY9797PxVh0XuaUebV3rMxprtuylb/JSjcdZT9E
+MOY4oCcXB1bw20d1/aXUA9QvozhUD7KczNRwaMP4wPJ66jy4qxon/uhhLSuK4C/Oq0FzZOlSvn3
oTSGH31oVp+LaZDvdZ7oV5URWLedlGRg0oPesnZQ0NmZG8rmfO2kpfQ+cZrsnTP2VbcDaWzttCys
bvUuiAMo6iz1pUyz+uBX6jTv26mgw7sZguRjodTVU11oqen6ztBc2XFPf2NDryPclXPvfzWyaPxe
VFJje5RX5yP1fxnqdIvWkV08OiYtPjGsc1RD6fZDayr/ms1xcmXGkvaxUjrH2KW2X/wk/dXoHs26
8PWGRTbTPD5YX4PQUGeAUX7xHNVGeaxtQ632SmhZjxU8e0h6JPIcu33kkIPo5MAK9siDDaRtND/+
akuK2pESxTXxbm6rxOzy4TAY4YKXUKL8Ps1af0DuJh1ad5YDCiAmb7N7aUwm+ZCzZb+Zk5IEbpL1
Srnx4Hxz8UBfoxm2BjKSlzwv2/OrwB/Uoe86RQK14aFjuLAlhqbqxfK9HT+T/bl88bx5qi3WkDQE
J8gp+Sa2DSMjb1Ifa5LztclouNRfLxt4c3djgOYLuJCQpeVNuJzUJzdbz15HFw7lkRz4PHWXvn1o
io/xhBwkmitZc1UOW3wyWyaFGUyzgdySygUTTK8piAXo8Au8MgUz/rW3Dc/Z4sN4k4gQxigE7Wo3
t31ODcYdxwdbPWhqQabgeHke3wRbgg3hTenPwZxZITZCgjo/ODgD1IjjrtI3IpE1hyCNROqVogUu
IUQioPPhy4+wU5fvUy3z6nLDIdYn648B4Wo2k3aas2IxML6QYlSU501Oxa0xLA5y4nOtMWlx0mLC
DoMDekXurG/52IYJsaOqUGLStMs0NaHp6sFH2dlYh/VpogtEXRIoNEWfj8EfVbNHvZ0xxI0Lt3xd
v1PNd5d96i2saXEqG/ABnS30P4uLrbewr4KjxAiCT0EFNVe9m53bvvNi3XJN6zGUarfqIARtdnK1
4dGrU0jzKZhTSGTgoTwfoRIkZoJmhORa/n2VPdrNRpF0dcec/L7gaEHf93GX8fvSRPO41u8n25Xn
+3Srg3xrHIK3VaYWGNOy+4s6dTPlype3gC9vEzqs0wLmtpa+cboahM1PX/w4DyPrNEJObRr0rrpB
/FBrnjZdl8Yu9h+qvy7KLiaBG+iAJzkMNMH/zKZqq54AD8Woh1Z2J+W9DqSxMq4uu+Da5J2aEZwg
iwjjIhUzsvrFguXJ7H9eNrDiBfSBUNnVKaeAEREMqGMZImNER17VfFAoqFS7Sb8enY+XrazsVqzg
xQuUAQYf4X2jxUtzRj1LbqrvcyocYZ1QXg43QoOVySKVYaJeQBIXlIjgaTCLWlqXI5kZOx8c61kO
N0jL3oyCfC1qHvS0GDB1U0o435HhQg0OmDX0dOkhGW4Tc6/5f7vemGB+FpYyCDmc3+p7J0dzH9BN
Uw95SEhHd847Xdv4/WU5zx5+y++Td0X7zDAtIBjnQ5B6OYiyoQi9Vvul1C9DezOERGy7MNow9Mav
BEPCXAWOj88FJYpgxUzH/E1kverpXq7/dskRWIHXDdAgWD7ezYL7alkuZ3U+wEyh/mqjXddvAWJW
xnFmwD6fsKyNFXOi+8YzrMfZP9BAWAKA3KqVrywLJTCW26AoQPuS4LmJT5RvtIuV6j71EU9Xr9q+
8NClGbeO4xUnPjVliomb0Sk0ZcQUzHt6ceyam97euFnWRkPUrJFtW1rgxeM4LUJ96FqNRdG/66Vr
57d+Q7cUlYZkw8ve7HiW/9TSsnon2yVXTR60JpYK1BHjnMrpFmHRynSRM2RRQHpRdRfrW+0w9Ine
GOH/kHZeS3IjSRb9IphBi1ekLq1YFC8wsrsJIKC1+Po94NoMM1HYhDXXbJ6GM+UZAQ8PD3e/924S
nhvRJ93ciXKlEbvgYpgAjAG/60RtNvNhZmU8u/ZgV4m1f2zd5TnlFuIlQyj5ehBetANwf5of4Nay
Zmfftjsns3KHoo+0FdpG+FvTfhzXoFULn4TmGfOG1JVUDYzO5SdpQk0NzbEJN8i5KdJbmHy6voq1
vz/75K3apEGi8PfzaF8lT3X+8/rf/7hL9MMpNeq/3mMfInAYdI5WlT5DUEKtj45XP0wFm33r5RAc
S/WayPuiuWnkh/E+6CnmH59Q3Y+OgEqlGHZmlUG2uQ859b60Eig/nkmagcAJWRoHktrf5Wep4hFR
wsaLgPs/KkHFtMy+y58atdrn3ffrOzgFq8s7BlNInpm09hlqmvcdo8JggEHHFMKJznOUyv1zF1e3
4xCVx6ytwo06dD+0auhvI2og121/9A4FpjS2EfYgBAzmA6Kdr/VSabOd0GZtPCvdVWt4oyngz1en
c3eRCjAESoP1ciN9UZhxak7UMEazsyTDdaz6NsrDz7U1bFo6bRYVqz9YFG9NemsECJZ2aVJoTRjA
ugGKpngSdu7Wa4M8S1+M2xNOCnr4VCJmBlpLTcQv+IZRIP0kUD7Z9s4To0SyoFLaUcLaXl/Rx6hK
DWeaYiIKAUHWZ/lgm4jSsQuGob30aaTRXjw3ay/Qj4+3qRVJrIOWQIfTZf5+ytWsye3Bh780/Gx5
GxmW5fbY+2hP+xAeP7WA4gskNkzUPKvD9eV9PNSXpmdJQ173CsLfmFat/tQrYMZNSBlexn89uH65
RGtWPFLiuutrJYCD2I5dM/ocpPm+Xuu5fnSOi8XMr43SCzsx1TQ3o8JsNbNlsKW8VE7votb07iuI
dZYdRU9nJWB9dBHMTikRvHGMIs/vkbyrqFHqrM2LIQkRhzJ79/51h27aP6oH3LlQcn2cri78Vmon
G4VjtsfOcP4BG/9YS0N+JO/YX3eKxQX9NjYXsmgdLSJXwVig/TMmJ4lGsr7idx8fwpcLms8fWYHB
C1nDhi7defq2Ne+E1VLb1falelMpuzH/S5W+XF/XorOfrWvmhIEYnUHxsOmEarotY3FvtIPOuziT
dkCQ1+BPa9s4i7+J7KW9laFNJGvPgfdUtMwargC61kxMl8xZVhk4IhgtP+RL2T9IyBjYcC1/JXP9
qOAwfaqJBZ8psWmyevoRZ0aAXxp6Z7AOw7mXkC0t7jPdrRu3145efDLCNws5UF92EbEvjEc9Bkvm
qvXKi/bjDODsV0wf9+xXOKmWQ6LBr+gRhdRcNehdFbrv6HvQPybIUHfe1kSys12LzotOc7b6WToS
lKhS5RV2B/Gqmmj+HKHI39Kuue6biwcCMw7DKVNndT4dXI0N9CwediSdMp3OOhQT1j2PzqoH8iCY
RvVkZStV2g0crteNT2u4zBTAFDFJxgSebXMLzR51oJKNQVGxHRX2DWDbbUzlq+u1b2ZmnfxmzaGm
O/P/NqfPYQK9ZRfZoKJTFpPeWf/kvbL1PVevXnLQ0GVaboNsn6TdqQtWLvOlb/l7nez2pQ+ZoVwN
qo/hFDm2QjNPfljuLZV5b/hdr2/p4qWuo43D45L08sOlHjdV36Qhtmy6MW6rja7djMh9xNuBDpiR
97vpvy8r7SFS4iO/dTvaKyRoi2fm/DfMbnfmDeo07vgNkiW8Nyq03W1iprypxqzdpDLMO53kjwdI
9IabPFTLx6QvDzXPrxXm0f9jMwDS/G+Pav42VZBFoy7CD5FNRsjqbdschfWXVO8jY+/rbgbvQscm
UWvr18LXFAI/OBvTAxMl6DRjOPvmhSZCCNsyQqQ/PGhSAVLDW0kAFt0KtIvBc1KfeGMv3UodHCeB
6p5tDr9BxhlpfzsTe8aKlaVYD5ALYSI6+IxfzK4TIfWalOXllGYYN42ZHYMGVNnwY8Vvpz8z3y/Q
YgQhi+GjD8InVpyHii2mjLAlxPae/Z5aUjLNPMgwMTTm+6CaNjPY3Y8+z75UlfVc6B6MVYn2yat1
bSUyLYZFmFuBr1Eyo/AwC79tLHEplYy0RFWy8zTvhfnLYz0WaDmiMeeFz3qT7Iw+2fnxSrbwqyL3
YSdo2OiUOJk8+fBZI0QSNHjvNlH+VJr9ISz1H/EQuUn9Mir1VvGDf1CimUq4LS28Nv9aC26grlRP
lRGRo6mu6Xy9/nWmAzv/SXwTm5KuyX/m8JvBqoqC3v30NkYVqn1OtOEATYvref1DBkbfi9aYdpZ8
+9ziLGfKEaIZhhGLuRgL9Az1bSXHX0NKJsbqtM+Sh5/bmnm4ItVjr3bYikiknS50rfw971Zun6W7
7tzILGUqDSmoFAcjA+FXiMINfQjvbryAd8/u+tdaeo+cm5rFhSyumwBa1mhTMTdcpTuEEK3wmxf5
WxUdvMFv3LxZCfnLJpHBYLqfSKTNbnLR5WHUmqxO9gosiU0ZqafBkd3GdB48E27B5DGSxhU5gqUY
a+m/sOPwy8C6eRkApaQ0hkAhAGo6UAHLfgj9tfxo6bNN6wE6NZWf5sMUWS6HELHXXN2mNeRPydB2
DCQTMIxtGOcw3fg1csIVg0IrF/mSU6JphWoExXse6bMAVOYJt6jcImMyPEbavka6rPuTCwRCQq4P
R9fpCs2+mlz3XRoaHcKtzXdpfPCDT6HzyVwr4C2uBKoslYagTaN4dhMyZTbE3CL4hh2+Nk37LkrQ
dN244vWLlz1DKBaUVZShP0BLQEx6vtwPpHfOvRHszOi2S/dDyZzOk2zsMmWn8T4w75T27fpxW1zf
md1ZqAp6pQm6YJzCR7p3InHSipcskfbXrSyF4PPVzXxd+OHoJ5OiWmDp+abUrH8mo0eHIbONmqfW
PswbZVuk6cq0xbJd5nvo68GCMz/ZRpcWWkWbH+KxZBMm9m1rmdthlB49KXVTRdqb5s/rK1061Rzm
/1icD856dRK2GljYjZb5G1s8OM3aTPfi7X5uYuaSPGz0wvQxYdse7AmcrF3gP/nd59zc0FlSUV30
6pUDvRQif4GAFDrJMGvMDptn5EY1CgM3aekiG19hOd30UbfVGGgKy/6m1pM7uRtO1zdzxep8MxnQ
6CPQl6y0fxxz1EWe1OC9lJ4q/VgWm2JtWGvpLJwtcl62dDSnicDDMAksgB/eBhog6eAPTsK5jdl5
Q3c0M30VG3pUIe7qGjr8v6EAknwz1GhmrphbW9Ls4A2JHQ2FjDkr+B6DSUn73aoQ0a9rZJZgmTj8
1PifRnXmHQEt8uui4g7dNHCZh3tFbf2vDC2bf4UADvZOpqSvfWZHD1Zfl+NmKH3pkcYuHbEu8ru7
oIjj29qw4Zi/7j0La584ulUESSFkplB8ecHaKVDympcrxZeT599UVu/a7SpnxdRQnS9+KgTwWIUF
xplDfhDLZQ60pT7WdYVxJ9mF+uQnxm1UKP0xkpuboVW7LenLfQ/VuxuIbFxZ5kLEmVh1ALDCjgFw
fxYOGM0EJWSR7I8aWFMY87gsrm/kUsTBBJqLMGMYzMXNrnN/LLza8MnJMvPWqY99tbOzTWx91QMZ
9OGh73gIrzSZlz4e7UWoUifm8w+Un7GpJbWeTRmndBebB4m8E/D89XUthBfz3IZ56SClIjOsVKfE
6mILm07vb8fk3gs/waQLz0jzB6kEOhR0H4HETZnmbBeZnfbNRuMtGio3enCT99/scCWnXNw1Blp5
+uH5wGEvV5QUehgEIyZsBZf/q0vuh3rlcQmH3ILHT3nyxNtOC3jO3FOLvhwgf4CKUQqLT5OG7Q9D
jtp3lK5y2Es99Vtcpc7JC4X0YKWivhGJkuwEYLajl8nByRdl/VXvPfl7ITLvKCv+uBeS4fOqMDPt
kLW+t0cqoLlhSLvVGfRPx6/RACmj6fdx6La9LudwI9vlNhlEc1+HsbwdKjPfhFWj3leDJT2WhdfX
CHoN46FQCv+7KpT43kya/NnLq/5OF2H9FEtlw2szyCHnjBIHBrWm8re+rP6wxwh+/VSvPBUpy7x+
a5ow3Ol1Gz5k7UgK3SPdVW9ymqPwjwQWdKYjulvvtQn/GBvXvbT56J8Uo1B2jkei4zaNrR+DvM9y
ys1FeRdq2vTLPHFqkR7aqkWTIneuB/A7O1m3L0yj3MvQXyT8j5J+bzPPfgeOIfQ38hhon/x4tG86
s+qhpelTLdx5ejzkrp7I+p2ay97R7xyGufNKriq3YRP3HXqCW4MRLXDLZiId2yYOoRgwWmcvzDY8
JKNjfknqILmh8ii9CUa7v42e7T1WeafvJCXQGnBGuha7IY1QfYuGtM5IoRwpn7VRdbax0Qw3Fron
X5q4VP/Rs1B+6qxY7DImykmYgUrFWynN4s9JZHYFFPRZ/HfqGf2NQIvjXShte8pSZWS+fUju+b83
94FtA5iJLe3ekwblH5KS4GT3qrhXQ6PYltkY5m5BqfezU6jmc5f6jkC1vdRygIN23O29xPfjAwQY
6ilTq/o5ElqxB03r1BuhacMNs17dN6sN5B3WQDoZoZceOkC9JReyET/ZQMoeYq8QOYIVUwxHhufV
j5L0JUtHM9uKPMhPTVYUX33dDBy3rL3gq8gCs3eVBkTMbajkzifBaORejHF+4zWy9pY2ueadUKwO
ITNVx2el01KAK4OxkTzJejaswjvVSmXIh1b3NH9XNIWnuGZKzXWji2hoD3FV9c9x3g6t28eOd9cZ
UgJCUmqOXphLQCH6IvtRp4IBOS+EHskMPOPVV4wq3aZWG79lQu9fVdggvzk5xNd+7Mi1K3KRvqVa
W3w3YioK4B9NgAFBFBSf266oXo3GCB0AQ5qGTIOe3Npd7+/GBm6KOKu6N7UY1NL1pTL72bddv1Po
Jb6pZggQL7ZpFLmJmkFcn4RO8KpFHnqFoRF0rk9y/qYOqrTPvEYLXDmTY8b9vb5710q/O3lgL7Da
meZtl6veg6/VHOBMNnpOEXOMQZK3t10XyV8Hhp5cNSp0fjoQmgQC8cx6SEoe2LB9Gf2p8EKJ0GGW
0YAI6Vje6KUUPQ1ibDIXfaziFFkMS6dGo+48YwxKqg9GDwZNRH8z0tV9yi2nOSV27NDTpgD4mPJG
S0FWBtu8zMrvvu0FD0TDZiuVyfDDStRiP+oQz2lt2gduZeVwCI3D4N+GbUjq6gymdyh0kbz2hOu9
LCq1dTHknwBLFXtmPKJ7Pc/Ei+QNwdEMNIPjEMHlYptBvfM1REDANrV7aCyjr2BqJFcfgmYHzY51
hCqn7V3TN9ptWQ4WRT9FZRwEzmd/rw8WKrZ60e1Ckeq7rI2M7pCbZuls7EQ3Rhf6g8pxO6gy660a
VHHAo6ykMWzksEq7LTyIO4hJam1jAdHZmUoUv9lCo0SSVr00EsKMctiAExzzjSNX0U+ULcCA91lR
vxeZ4+0Grcy/WrpXH9sgjvbwx1RfNV+qAeqAqyqlpt6VVplvtWnToT3LX2x5VBM4ASLbtawoe2Yo
wLrza6e6RdpnPCl4IvoHUrAmzLPUB4DX9Pc1N0sfA4BSiA+Cbmq1lzHcyzQiFOur6nyW6SWPJtg6
Nxr2+poc0mI6N40KThwoVJJnZkvmnzJl6iPDrlSgYBGXa0OVi2nPmYXpF5w1Bf0mV304dejoNsO3
XPl7EgZxQCeZGhWh8C8njp/0eo2tYjGH1GUYJBwK5Qaad5dWi8oSTS+RNUTT2GN4Mtp9k4QuWmph
cOzDz57+tyhWHuNLmQplPYspRYoq5FyXNsMqgG596l1n3kMYup25r/NDV917a6+6pbzr3NBsS1Gh
G5x2ailL5VtTftH8U7MmkbrkF+cmpp9w9tVE4ZVBOH210Tr1iQFLu/bv++ImFS6ecsx3TVTtlxYy
hth0dWq+Od1tNxwsZ+cYKw3pKaOeP5bQ9QD9DluL+WGEW6mSSlbaqV872nedHd/UYYRSboj2tbq9
ntwvfZIzU/N5jNKyqjyJWY1nv9r6EyqvytpY70cKDliPz23Mnl5gT8fUCbABi+oG1kxyxMxFYt6N
9OHowVKgwhYXtCZqO2CaNejTEsijUsWNRH8cUBTtebLV8jeLCYHrq1/Z6PnokG1FhVdNYxSlv3O0
966htHDjrw1CLfkksihA9RgDVngbXnqM2cYVDDU8PdXyZ1S+BeWnP1jFVHqF3QTZjLl2H2lQ5Q0V
z5nE2RWFW4MwgaLWTtemJxd9hRDB5L8NU8Jc1KtTBdWLiPet5t2o0j9FC9XcSo9hzcQsQsjGUIiu
x0RjvzptCDxiK69JvK7ZmP79LERkUdnaus2b2c5+FtEuyh77/OVPvsjvnfrwZIZ9LO9YRk6+Vhif
7eybl2y6cq2BsOhZZ19k9lYOFTXwTQM7KYpV2ifRrhSG17ZqdhtJBS8kT2erimRXII9aGe/KvxYU
maLD2Rpm8VREKjyYOWuoqxvRfC6d18h7vv45Vrbp16V79sUdL2USvMQEWPsgRiyo/IM7ARbPaSqV
gh052KVLDXID5jehSZUoNyHSp9zY8r+WmJr2ibQNCB4c1M68Ry8Dfy+cmlM+JEyydE+29NwY9z7D
6+ZKVFzKB84tzQ5hQeIcpICTNoN80IOjX9qubj5DW579+wnYaU0meqNwUE81n8t9U5XcK1KBpVaB
2OBh1Pdt9yffHjwUM/gUX5kxvzRR9oitKR6d9jq/N5zMrZM/Oeu/DRizNcRpnZl2MEX39hMAcTO4
zbyDuQZZWjyJjE8Bjmbumu26XIYlh2lRNVMRzjp0/l4qIlesXdRLtyEsyWAw6APBDD7LA7N8BArb
0VwLgJMn/j4yBxd6QUXsrh/HpS6eeW5o5mDIypd6Uk+Gqjq/o6oU3aRUNXZWXVVPoD29TdlCd92a
5rdeVqqtORr72Ay1Ddzoaxn3krNzL//yQ9rH6iw5iWttzEaVo2tFe1ntgdK/+PJtjQxir6yUHZfC
0LmpWVMjzdWCwgqmpmHeUHvuEBS6vrPLFmDdm5BgoNtmcUiLEVcQU+20rg559qC1K4dp0UMo4f/n
78/uAyeFXrDs+ftF+rdoxNZPKZc41k4L14jwf/FyzXNgnnYAjkgdmfefOSOOSFML8sWN3ZqIaxo8
fqS94UMJS9GqHi3mvCxX9dHSirI7hpUfBrs7jVVDaax1BfTlGgRqYeccG+Wh8RwqXyt7sfQ+PP+B
MycGmdaMzbQXjfTZNp8C8yYJdkGGqvFNkR+1temLxa0/249ZAKDoaDjwmNFapCNWhbVr5gOwwqNP
hei6Ey2FmvOFzZKX1BHARgYWJpiW1D7V0oMsr0SART+dpCIYTKBxMffTTkoN2CCYuBDqXRAppN9r
7d/FY/3bwhx6H6axkzHUwaAAOitx9VZZ+zT+Eld3EtQi1/drZTHO7Fh7jll2hcpigjA/ZiK8QwPw
eN3E8if5737NX+iVpg698Cb+GrM5ZFpHYS11Yyte+SxrmzZz6aKNSl3x+PID8GEIMawUVsBoq7ev
nYhXdm1tSdO/n+VkQw4BLPyDXJu1vjWzT4kJrtte2bflM/p732bx0JOV0HIq9s0XR5kJ0LK6H7r7
wiSBQnNMOTja/vqHWr7aHIDkSDbAvDB/6+ViiDpdb7hOwrswufH6x5jBY1X5DK9SAwOZ7urKhlaw
y0vxT87tNJpF8V0Dujfb0bQfIwrUmA6qm7QJNjKV/mBN/2nxs50Zme1oq6eDZE4n17EPwjqUScU8
/krvbPFAndmY3TJFGo7GaGCjh2smnQgNmhXnW7MwSwph48pDScICe+l6UrZp1yZqFz2Pzh/QLuuX
ZMyle2eoWplZwthVaos3QUh1kwStSSiozY0FdxssN8MLrZPvjH+d/sAHJyVckLQqAL0PI/dRVwm7
7umgGv5zYmsAe966qqCYnd+1lbVJe/m57H+M9TtD8Ttd+tdMw7xUIFYjUZ0Qw9aHOoGE7lmpsPZE
KBG899YgH/VWMv6GSiq6s+1M+XR9xUtOyVYj/A26QWYY+3Kz+7BTJg5nnDJwlQgtjPRx9IeV47UU
HM+NzK5FbPdhrmMk0P4KLTo6x9jIeUq+Vc379eVMf2me+pxbmp0xqN0Gv21Ij/MeylJ4wkAXbVS6
RFr99bqltY2bnTRuEjOmE0O+6Hz3/aMVvVrW7rqJpYMwod8huYUfhBfM5bdR1aKoQijdNqn33QrR
+6IBndOSlN3O+a5J+8L/cd3g8pr+a3A+DWXHDePEFQbVTNuZPQMLyIgndEGvm1n+SL/NqJfryjND
KdV0+kjR3kx3ur5N41dN/4NAdbZ780e/kUIf3xRY0coviTi0+UqleSkQnv/96d/PbmELkHqP8BpP
kh5BR8SqxdqttPj9p9sQXgrgrvPncSuqGC5LhUFl67Wsh43o30tZp5tII/QUDrSJ1oDCiweVgVfw
DMDvQddersmvM4uaFRYd5S70AKOIfep3btco5M37616wuH9ntmZeoML9bxgl+xcA/5RMhuZXYsFH
ytgpmJ5ZmL2DUntI9bLHQsFIprjJy9fMfyn1TVocGjrE5M7iRvH3EPMD6tqk6cqLcjGhsYxfGg8M
sXxIaLwOzsjGwwOlQIG2L7Ha4ZMeSnScS2FnAKO9lNZfX7zElpk8miCgss00hHCvAO6DUlv3y5U9
Xzzg4DWAKkBy84Gx31J9eu2exi9qX4W6q7qb2lkJWmsmpsN/diy0xBmKMNYZZxbWQ9TApZaKh7Rc
IydfPBtnK5kFeqJva4cjZqo2rm8Nq8tIRpQb0YfmtjLEje3EjD0K/1YvsrVX3uIpObM9i8td3YRG
C+PoptIyeJX2ZfSaBQc4ccC//MEZ+W1pzsAtRNXafomloDbcUpfdWv3/ecT8xFtaZlllhoVYJx3N
9yoTP3qy0ppYPOpny5gddadXcuZXcLtWeYccVu1fr2/T4gexNRibAEcxPjj55JnPpUIg2VXQi4Jo
w5UNOP63AjZJ74km2HVLv5rj8wSDzJZ3AoEF3MFsKVGsiFibkBxQA7iedtu2P2MP+sMHCTG7Ott1
2tFKvg7efW480ZK7bn1pneSGQJ90pLzAW1yu0zOlVCDizT6K6nsZMFzef2O67LE33rSoWjnISycM
6CmgJsAJOrWkS2PQiYK+mCb9VF2G6+c2ET96zXaNbBOkt220rep/rq9u0SC0LyA64OY05qw/EuLF
au7VlGns7HaovlYwVdj9Q2B3m9Hz38Zk2CJuv7Kl0yo+fE8QgjIflVHQeUva4tlnpQo4kkiHvQ7N
mfZ2WOWAWjQC7RfjFgwxw5d+uZWO3TeUFnlLl3q1r7zxVATyofLN3fUNXBwogfUdCTdQedQxZ9d3
2akT5d/0egjj+6F8HCG6DsrqAUa1HcOu+6AInhBefhlEBZ3v9+vWlw45WGW4p0AD2RSFLxdpOmNq
Fg5JfoF6q9Tftdnf1w0s7iLU3TQj6ARTR700EKl60csa16nljYepc5dL8t737RWPmC6oDx5xZmZ2
gckausnWlJeoFvgslTHdZN+IV/0PUM8wDf5ezuwwK5kCDy2DoBuPnC5kDidKvhcKAL61ntTiuToz
NHuphLZnNjnkOZtMRRfD+a4zxxm/1vpjY23TLDxW9h+09GzmuEyCB231OY1e3jWOXBYU6/3oZhi/
yOZRKf+gu4qSOi17EixDnV9bkgaLjpAo2DhCbKwehgquyLVC6JJHnxuZxXozGuEhSjECG/WTbDbP
Tvpy3aXXLMwCg6alSYYAJmcGzS+lfzTilU+xmIPSuzMmCJtC7JnlKpE8hH5Xcior+7OcARa6HdRX
qfkkgmfY4oN76Z5i2vgnL7wzq/OXS0DuGRvTg7+LRsZj3uvScnN7uyrnMbnu/Kye25kFPL+Uux56
qGijFGZ6CNXhue0/l6PzZI5/JQD6XCv6cf2LLQWhc4tzn0gjLYsyDlNkgEyYtFGal+hfC6/ycDk3
MnOLRK1Uv/RYVuscYJB1kRKHf1Rbo6NcinTnZibvPEubMqvqtN7CTM4LLO4HNzF/1N0xl1eQFouT
eeeGZpFbHxSIzidwHgLTG3/4Pnp8sHsvf0EsFKU51DMMlYTqD1p64Hwh36OoDFR8XgFwhC8qdboO
41a+qVProV1VJZk+98wBMeFMZJvQUH0QffKMrOsZwMeEVTwU0zM5H90waNxEaEBlCoo1N5aWbjvj
S+9/UfM1GoWFT0hH0bRNICxgVOcMDmbbKEmoconIkIZ12UEwpSF/M9bIsRe8/sLM7E4E/evrkYWZ
umYKvO4fa734Wafy9vrhWjjOF2ZmV2LdjEUbTmDKuBL3SEiBy3aj595y7svMc5lFWbnqF25Gi3cw
XTSgtx97aUKR5EJUXPXCLN51NdsFzc/AA3jeveJSDBX/cMLu8AdrPLM5u40lXeqMolankLUtx9cy
enZdLQ9dUa+0zBe/Ge8E8loTRsI5MWBelYkfToa6AZZOO9i3Y3JTjP4Kiciamdl6tL70rU7GTF8f
CvNJVPs4OF7fsumzfzhkCHPy9EGolozpMk7VXoE4om0SDjuG9cOdU1LFAaWTuPUf9GjQ3WNGBErm
iYVydqE4EAOTlGGqD7ptYx61vtnEa/WDxS1jUIS/hjg5/E2X66kSDZyEYVOFAUsXq58GZjQNf+Xm
XzpLisyoLak42zbHJvp+r0o+uhSAOpSDF1AKFzqEdfqwdVoH1EtPITHMVr7U0soUMIIQJ5L6fcDU
ic4MAM3AfRnUaMM5ZVJsLaft9qE2rixvKfCdW5pFpHG0TJAJLC9wkK9o9Lu0dU4+vIPcNKfr7re0
KJV+O4Ob0I18eAjDdeLFTkRRNO+RtJZhkhPmbiidlXrykperJu/QSXCPV9zMywurceIspBLjRCnS
PQeEbwP71rTcQeyvL2hp784tze59tDJHIN4sKJX2UHu4pvWjdXat9nrdzEJyC1/o7wVN+3qWXiiS
Kvv8K2aM8dHqnEOWrWl5LK9kIurkKBkf+PURsEG3UKOwlKQ/BzDizmer2XVreoOLDgBX1H+szEJc
GClaEUxV0yZ/yprTACdJv3IrLJmAyobCDvDmieL8cq/CJHGabkK/18NDb7xL0NPK1cptt2ZjFnbK
viu567Bh63vd/9Ip0JetiWAuRR16pw5k+ogDAuS/XEcfqxE8YtwGoRh/5Elw12rItWliH8M+ahS2
a8Md6173s6VbfMITTHUxhsHnOZCRlaJDdwmbbQ7K9kEQsIskcyHh3Zj5Dggmwt3XTS6d1XOTs8/V
5mrs5zJntUisB+Y+NmqX/NXmyi5x7H1rJSthdW2Fsy+nl0ymeSa7OmR5tqn1/ruXS9UpbqsvWSt/
lZ1Jcyp0HhLmwVY2d/mD/t7cme+jMhr1cc7mjhZiVnJO4QpOlnaL7sP3PvO+yplyjwDAyhjD0rmm
5gilMXVAbsrZNYwUizrk0hQLu1ueDVofuWO4Kb2f1z/jUsGMOSrkc4ClgASfz33oIBl74O3ED9W8
lyNzM8TmFingQyGJ2yT6WtvJyQCIaPjD0Teav66bX/SiqZBFBRVOgzkTsNm2bQkNMsl79lcdJThO
uFf9livteyKJlQ+5uKVnxmZBXzPk0IMWjKIMxHq5+R6N0cmpkG+R/iSr5s/9d1mzGGAAxRNmybKG
AES1bN9aqUVeaB2bPnsUtbwtg9q1x9XR2LUVTv9+dt+k/CQ48rAbiPyoxuVGGI1rgOqALOu+H4YN
43JPfgsfjJCPXlO/Jrn5aIVIUEl1fCiixlVWaSoXP7Epwx40wdjhYrr8TcBp47JrpuND5ToO9g6c
6foWrgN3jSFu8aCeWZqtvrNKaDACVq/333TNTeJjTDNEEVvPT1H9WHHdxbvkzNosImUDFATatK4Q
ChN5+OJRJ1VQT71+QNaszIJP0EWGZMSTJxnMo+6AfrpkYytGFoPr2VKmfz9zG602mkAZpk/U1F80
p74LGnPbeu+g4Xa6Ge7C4HvKrO71lS31pielkf84xlxFQbSBKPLJam/Eey0MT9BVbpQ23bVWfSR7
pr0itrBivLSttg+kfGf732XJf4qD0/VfsrLHc23zupBMD7TfVIZWt3qgQowZHnJpTWJnKRlE0YGH
AYyBsCXPIroVV7nhRLx5fKQJO2EeQawf/mQlv02olx+SiecQ2nsiXNX6N8IKGCYN3r1xXDGzGGbO
VqJdmsm0OrPrgZXog38qq/xeaV+UFO7F3lzxzKVmIzNw6AbrQDCYApptGmKPlaQFDlkhpHSouY3G
SwxXnPZu6V/6cd94j0bnpnoL+8OuWkOcrlqf7WdAqlrpJQtVqS1l+rMZ3AT2pstvIfiNmx9AsjmP
ULC3KmNW3e76x1wMZ2dLn+1yZXVFU05v5CyEokxsRvPgh83WTz6ljquvwfOWKpQXOz27HX0/yIOE
V94mGB+Mdpcz5mq0hzEsyateNOklVre9WOmKLzrSNOE4HQjtA7ZRcuJOdjJs5l5wSksUMenhprZ0
aFji9d1cvIYmRi8Q/jrVypkjtYORDJ7Ka9kIUPMlT5Ua/RDzwhj1L1xbKyFlaWHTfLqDtA6EPvM2
5JD5uiHpGQm/ZlVuGcV/14XTblTfDN1RNT5dX9tSi4Oepwy0wrAMFUmFywPpZ+hfygbmmFTTD1WU
39VVkW2N2u9PMCKZh8bU/qrDonJ7u8m2Wg9/f+6Nr4mZr/HBLwVTgjrjATq/5gMZrJrUWk+WFW9E
7NzoTbHRC+s+Xn1lLbgrna/pOYosAdKkc2bCWvitamstRcTwxU6/5+1zBlXvgECOSXd+V0nIcVkr
PvTxq2KT0hjjsRryLPP2q2SrQZh52BTJRqleJ+aPzDxl3Rrf1Zqd6d/P7mNLbQSKkpTUB2tTN69D
urfGx1L/fN1r1qxMJ+bMSi46qPRtVmPECJ/agLaUV12mM/523c5Hj5h2DfdkyFV2rLlzFmGAykE9
rSZ+7drnVH4s1kj7Px7uSxOz2BUY+eg4k4ne+uFbJ6Xc+hnjDD/HtS7AxzsczImsovP2S8VsPn5S
w1giDdOscJ8/+6XzItvNSs160QLqMjp1tkkbZZ6LKSLwQo+CfFNuavFZ1/51yJ3oPJFChCBvEkKZ
ffUmyIeq/1V8tz5V2l7zANN7jymQoOtffcm7zu3MEle1T5nB6yh9mcnWj2PXt2BUohmkr6xnab9o
PdH8oXAEbdosrjc1iVtuUpkqnUc1+yfu1M31hSxQcfGUY6cm3umpCDr599k5KUFCpENKetgYuVv1
bzJqn4GVTOwvbpndO85P3RTPtdbsI/Est9WRBsdbo2pbWSmh08qIEcXas2DB4Q0moifScto3UG/M
flODwhlQflJWM771xua2DJWDVhj7Ad8fxrXu5ZI5dERwfWqAuM1sC7IMjofO4mOW1Zh/HSwPophk
RFh0k8VxFbtiUHR4TRq0G1NU3n1X11vLHXuru/kfzq6rR26dWf4iAZKoQL1KmrQ5B78ItvescqCy
9Otv0Refd4YmhrAB4+AAC0yLZLNJdldXxRAI2XjDWnAN5KWGbPVAOaVWNnbPEZJId3Y9WiqBNtn3
ok7iQGDWAjRCRMNFUIdGHhnTs+A94Ue5HmrrfEHT+mrW+o8qHVQ+wtt0T+szBLJzUB82LbgiCq6n
67FANneOKb8oai00Ejo9nMhwhd6u0F2XsGUe0jgl+m6nHaCMqtXhP/6HcfiCBc4PTlEoGEfnTqcN
K6428+iF7aTvNd3bujqQtLa91QaoeqcTrjyA05pPYxMrElWSDWhj90GojKt5ApZ0OvQKsWYtI9zh
7PjHlFDf7FSPAEkoAZDrV+EBNBhoEj21UIzxzMgYIWsbbazkwIzLGQxJ1dv5fS45pk6sCFtqrhID
/IuYxdE9tDNabNmtRzfnbUgeFARGOFUO9hHSXcJkde2arm2H6lBlz9sczQZ+HHtG4PbGsuu9PIcM
w5SHRQ0m7jnr5xsgzZC8MSb7oiuH+7FfF8UXyXYKXNcGMSBPWIs1MpJGkwUAYBG05icqCX5JbyJd
uxu8CbWKOVQMX+apcFEQeeJFZ8JlTleSjB3K2vxJ0xgRlFLK7soD09cmYTV7H1Mn2+KmcNvHq3sD
xuvrjGouFCFyhcP+mmRxv2ABIHFqYL8Co3X6FZFNk3mMQEgxN87Uo0W4JHoQO6X1NBhLtkuHufsO
FF+VXALCBZ9LsxxVSgM95gfXzdqnmeTgqeo11/pOx5iE4LNdB5xsZX6hs6VKNvmqoXuu653uqU0M
EHnSHHxkXdUvm3h1ymfT6W1OY2M86b2lfUZt7e6Lwdaf7Shi+6JfyjBLrPUqSa0ShZAoSvwYvGh3
Q9zOKpzSn69MLD3uZbit41rjiDIG+Yx3tzlWRUBNtHuZ7l1l/+xRRciNFuycZDurMIySjDMsgh+A
nyW8LC9MfzY61jS4eKwMy8aj9yQOq+G1cp+S8Tu07lKkYJxrS6ncKNveOAtQmAVFO+gyhZ03FeZi
Q0KiCKYE5KoGV3XJb53WUmABZLEKApRg8sDY+APl1LemAnx56QwgdDF4oHI7pM23jL457vb8TpJt
W2BdIGnt8IAipqymuiUDWnuKwKLTxpyLg+PlYdJZfkHe49lSHG/SuTuyJqRB1tEcs6yFtX4Fgbhp
bgr3js2KmZMbAS0+Gno4HEVYIDPJ59j1IDs4l9PPaXbmO+qOz3XW14oqs9wBIZ2B6hyKs+gsOl2j
DAieduKP8zqaADn90S0A1lyunh/PKAxuTPdiRGNqo6KJ5ksvhh3LI9hs0DFCA6fgGtTq3cgpMYtO
/7wOj3NzEWfgHvBz7Vlv94bqqSJJCqARACh9MC6B2xf19NNhDtDuKwGig4/0z2hbn0mg52GUbvrc
d7M3UgQxrDo3tNmd903ZheDYrnDzz8yk0iaKcdKu36XuvJ8WVVuYzP35EwmTibLVH6nUtp96swDR
Ke/MbroDm/YLKzlsuHZWxTtG5pbHpgTfz+sYoDdcgAMaQ3kqdvbULny9LP5hQx+bEU7GOFvY2iYw
E6GnuJnv5vzNK+sgWj4SsGeeXyBZyAeUCII9HmK+JcLUebK/q6YeOw2dGt6Dl3m+Z9+30eMAbWlH
lec3Zf7gINhD6YiAxUyM9wbTRtYSfucBjLM3fK95NFes3EZj9130glZwzboe4u9LHZR0T/LPrrlJ
3AaFmx0dL3Xro9WYXzaPxbqvnDCtVBQ8Mmc6/j7BXx3WkdyOcR0AZXSm++Oybd170v3oU8XF4xck
W4wAOPFAXoPHKk4hIfCQlnZGYmMmWjMBimtXLChm+Cxp/T6/Z84SJgbx877aFDUO3+JbQ8AGFBTs
p00u8vmloqAcnQPduZ9jRYSXXkyPP01w88FsCKq8mARWXoKMCpO/QWaozULiPWXl1snCMd/X0F+L
y7D6+w4sgnZLmAdcClRL4hOCMeQ8kIiCXjC4zpE69SMrmFRyebLwe2yEn9xHz/i8a7wK/YW4ABjv
fe/b/c4ttyR5mux9Gd2aKnyE7CJwbE6IvowtdpwuMOfYWUAd3yI3M3rlPNXjSOa9eOnrUAZA4hcF
3tNhDYtmO0aNaEvyEQ2Hh3Z9SMBLZxnfCxXphiRu4Lj8BSMGuA0pvVNT6IvNytSCqTR7dOIW3Zzg
I65vY1AtkgD9YOejlGS9TqwJ6zVlZlxoM6xBL2VlNRq+E8CKLd8x/dL6Bp5dIF4UgVES609MCmuW
oQ+5skeYNFuy0fshnOprXeUYkgU7MSKEm3XKsqjll6l4Kn1WXKDeiGn1wbQ+MsWVypSuGPYTWmaR
6UON5XTFyiqzCmvhc1g8pvNhSm/6iqBHL7TjjVU9pZkVJONHV32kzlW07l3ShpPl+ETfUlCRp4c+
3rZRERrDBo1VwVwMINrc4kaRQxkvuZ28vz8EUSz5+lxhahAfh8pM8fstIAoesEtGu3PZj0mjG/fj
vHdJaEW50sKXLeE21lK06Kz8lhKxH7Uddtprimyo1/t5ctCXTZtuG3LlGRuzvutBzrRUATMfPPut
KJNdozqCZOH36GugH326UFAuiyZdx9d4mGbUVWMIwAZ2rvvdeAAxuR9Nb0M772z7rirDaf6HggPM
o2vOIXiZoe391DzIq0k386tpxO5m78lcgRCpL+ZEcQBK99eXGbGXV1sjzetSmKm6t7SdwrjZV6z6
l018ZEQIiLalJTNQTZhK7VsHXuwh3TgqnmBZbOKwLN5W4YKASthXxjBPRc6r0onzo4gOawGRyEPr
gms2v6zr1/nlvLPK5g1tvZD7Q84ISGZhefReB7w3XrDvlo1G9zZ9XP/hCOadw/8zIS5NY05Qam9g
omXXRfzOnI1WKXa3fBQQLEd7K3JNYqoJ9PFrT7QJx8e6X6xXPbtqVc1kUhMonDg6soRoNBXWJRlN
o11djGKcHwGCXvIrFF3Pr4Ws8Agavi8bQpBabGhdQGYE/tW+rd8spNy7QLP/M9Nvw3hf4Fi0h1Jh
Uz4svHPQEoUXpJg1ZE0/WDVwVIHdHuL4M0XyiHw/PyzZSYFq028TwmkbGTotkYkHSWu0mbQ9LuF2
mFU3q7cxO8X7WzUaYZG8JS4Sa4ApD4rrsbGf0m9AR58fDv8N4aaNRfoajrBI+bBMnaHDBksXPy18
y31ZaOl7xiVR1Yf4zJwzJWxOw2VtZDQwNdU/De2i6D6bGQ/F3fkByV7zyJcZJodH45IsPtrWbIIS
CrSfggW3O0AmIdli+NEwXrrMCSKzxUuuuXEp2S12dJ248X3CFA2nsqB3/AWCizQAwYKLAV9A6GFc
/nPGJ5OgQn0BDp6ablNdNWIeqIWJRWOZbYKTDN3cIC89PZRGb03mybCRJ2who5L4Rfrs1psiupit
1Z+9V4IMco+349+fH2g/AGgeLfhQ+BH7avO2ZxFYRH+FKUrDst+N8+b8YkpmEn01XEcKilYeOBRO
R9aUbjOzVMPbgKVBT7eOvkuIj+Kbb6chLlqZKuUl8dFjg79i2tHbxzGhL9HMEZbOyvwiawAlPqzD
VUYUpSjJ1j6xI5y9o45edKv0kCyB8Dp1kcCe/e4fDvgTI8JT1W0Gu6pwLQ0S9EJ5UUC810lFySyJ
H2APQBqSo0vgCfzvRxOWO9paktwpAlRFr7p6gHpVdtlP6abm7Ztjppg3SfQ9MSeEKxDiQJ9Dh88V
5kfOUj81Db/QNtA8p5hLVVOoyprgfq094CZQwZrphG32HUBM32r3cx7a5n0+fJ739T9dwkLtDoEH
V0s8QhxhaLoeOdXgQpLC7RiyFxAxHP2q3p438qd/wwjK4BCgRkkc1A+ny2WvJQqgc4zyK4rR1hAy
LcXr9MHVDuft/LlxYYcARYZaL65L4nsqW+Nab1LYMYzPHMS1EDNjryYk/0aQN7lTkNiKG/Offnhq
UFiqQp9qA3LAGFi0aav96F10/TvErJQybZKk+LElEIWfTiHgIs1U9bBkt711cKAduEfhKd26fRRf
GyTLtqkHRYymbOsPK3Hih8Sgyc4ZvPzp/BxLhwwtXa5egayGWKiJWq8lpZ4C8cmuO6COC/Oeuu+z
HbJWseukq3lkiXvV0SYv7UxvKxeW8qkJPdzimAOprxlAz30yvY7WvdUrrj5SPz2yKIQVakVoBCew
CB7uetqspgtM623U/EOhFauJGhvKm3jR4fA8HZo1JxU0dWFId4PUCWyj88cRBG263w6fkfWgp0+z
dwNo/L+s3W+zluBEUNfNYqfi4zNAPwSSL+3O8TaVt9EnRWpDGla+BihiHoy4BfNADUuatbGL62m9
M5a384OR3PRPJtESDhpD0xp3SBKgqTk1Rb0pURXq1w5ycymgsc9j5mvLYVRRBahGJlx79NTVx8XA
yEZzDTVgC+f5W7SqaO5UVnjS/sj3I68q7YY7SEouk+xxgKZ5rtIGlXo7QiV4mihyk5bg7U1b1tHq
wQaz/WrNfArUKfgBEmS8zq+UNGQcGRLOmNyr+sjgG3lGXt3Sfsbs2iObtfWZSjhKEjIcA2wrxDUN
YFtF3JUWDYW3ujEuh9PGrm7HNOzdx7G+AXQhr0O3/Hsvh4APULQ2qgYoGggzmCUkHmmeImGSXbnG
XWG/lX9/00FJ5siEMHcpaDezaUHiP6/uevOuHZ9ZHazLrTn8/VGG2g8CEk5plK7F/k42oPbhjkCa
0Oiu0B8zFlAaWARS98v+vDvINu6JKWHagD2jbuNg2mjx2WtvDoSwg7pZ/G64NtiLkV3H0aB4NUh8
/cSkMI2FZlng6sXokKWejLdV37XeVaUqIfNfOX0S8frZ1xwKYX1c8m5dKAbmGR/L+B3ad5H3wJKH
It1HpsL3pCMC+xlP1/DSjBiHhqlLoPuH8jHyjyPwGGkHIcMrMihWSxKJoDXwZUeIRPk0miTvYSde
b007jJqnUQW74j8hThsmDXsItRDgjwR/qHqa1GYETHpkAo2pfxJV9kxuANxmoG5Djk580BGKt7G7
or8XgmGQlTcfV7tWdPtLTSBpxgveQDWKCMM8MewJg+b79KNuHhy0w5zfNbL15lm5/xkQTrukN8x5
rUokmcp7HZHazG/d4iFR6QHLlvvYjOBWbcZGnNsYR9Id1urFZX4WKTxKchxwkanfIxE8Kom7OJlz
jITWL1r67kFMHXKb+ZL7hYqOULoqkOSmlHD1D1GVm+bWZHQ6yvZ2emX1TdCVTLEsKgvCYHJc3eqa
g1UgcESQBWlUcnHSBTkaAv/70U2g7RuUBjwAwLTkObWeyAIu30mxIlIbwPXwLi7UEsTkVRytFctn
gK/q+VbTQlpfkfLzvPvKTmaUj3+b4O59NIyijbvcamCiWW4gqzp4oQXkZHPNNMglM8iyqhqKZLHY
pIDboiSK3LiYlAWuDXJBBHWGZNkypwtN6A4XS6g5V4jPDGS358cndeojc8L4euh3gGQG5mh7NRn7
1H1xSbi0+0YFJ5av1de4hGA5jRQMRCsMDfM3J9sxZGctxTNIOhbU+3kvFgegCMcYZV6JbhHU+Ujz
NDXPaXKwYoBeH7PsH+4c5pchUZ+QDdNQlgyBX1/2Y/mEO3zRBCNQmI6iC0E6aUeGhAREbFJAeIFu
DZzkVStqH42YkARUuIA0QnsoAYCGBe0nosfpQMtnIHiAixPfQmWrpaE+oElXcZuWRpwjM4KnGX2W
GUkMM6Z+r2lvTAvPe7L0egbsM5aYE6Djanu6VevMyaqI44/YCmE4LbmkWR6S1NwbyXSpTzdzVQGi
ZlbMr7xOURiQzSHBJYCTkPJ/gu0e5MxkreB6M72t88K3s/2kAft6OD9GmT8A7MTPIGQIqcg5mPQj
WTsKf6iNnRn9Ny63i6vKg8pSNrid/zYiUgyCen8A+QaMDE0AnFpo0uvIfbfcnWcHBkAT1UPm7TqV
yKLMPY6tiq6+ECAjuNWuukwhxdn8fV+aBRgy3AKeDk45MXfRmuParA3co581ZwgsN+t2BL2bLGBu
7oAddNC9UuGT0vX6sikmLgCS6HLKbbL6e+keGH0fhu15l5C7/ZENYeLYNILFa4UNwzkkneFPrQ2A
1V3R363IWnZRWGsb3dyctyo7Fgle3+D+QyMG0MKne20mq4EaBIxGPcRXfMCFsxEMfRqDxExPd/Zk
mmHTNem11kdILi6lsTv/AbJYzwUcOKsPnhIivrwoNEqGAh9g4WJRkA3Dpou8wteKF7NSXDOkm5tX
i5BqRrpZ56t8dAfQSzKMnjfgdd6m4ZpVG4heMx/6xLg12apmUKnLHBkTwuRaV0U0M9T99OZuscJ+
es6pwmWkc+dx6UGAhjml2Ol4tDhxi6qY4DGsAjuH5rv0O56ZALqiaS+xFceL1FW+rImiV8xhPYBm
GNCSWo8JfV/bt9hb75EJvtQripMT3SmWCskrjSZHRs3TIRYx08zYwBBLoEP5FWr8h5wkGuXQF43u
FtzVxExhWTbQTk8wLCv7JKvmr5NPbN+rnm1VK4V8ub4sCWNBCWdOOu4Rg452nc53vICk9+OIGt/7
P2wq9LCj2GHjEBXfm1Bzi0nvzMgDACLk9jfoLhnpE1DkY6QSiZW5+S8MOcrpBidlO10gJ6dLSkos
0ApSgLyZNmzA29B8OT8g2c4FAxBaGvG45em1Uyu1bldg2FzwjnK/Z+RzBhaYRbedo3hEy1YInWpo
MkCvE3gBhRA8dMMUtwnmLdauhvigmzfFdGnW94OjqJVLz+ZjS4Iv6ABTDEnPV8hodmvrXWY9sGWk
IuBWaobQGNGqUbOdibaNues+GvvtHyYUIwTSBlmJP1Sdh5aua+/xCQWxradZYcw2PSJH/HnejtQ9
juzwV9JRyKWaVqCmrGNG6WVmX1rZVusUZ7MsLllfJohQVMhnBzrIKYYyj6+Lh6TuvM/A1BuTzwX1
KXO50VVyqVJvBMzGBobIQalPcBOXLuZkRBhUiVqXtQSO8ZmAed9MFTdtqTsisUsBzgTSwRbslEs6
mJkNJ8nXPQqxTfqkTZuuubVVeUPpgPgjFePBpUqMgcUQd3WcmfDGQjs47Sf1xp9eAYK9lil2mMqS
4PdtEaVL1MLSZN6DCM4qXwnXDIvzzXm/+4V5E3N6kP39PSThYoOXMFCvkYEhMXq9jrVPnDYYq+y5
6ayHNh+uUr0BhemT2bxUaXKHHjhfS9fNRN8tvM+Wpt2sThq4LDtYo4pQSDUJ/NA72hRDYTPHYvg2
ENx23qaxrvUkbLWH81MgS0AgHQy1PtzscBII3hMzbzKNEfgYOn8rhs9xDNbsoLOLpQmmj/OmZKc0
OOLABI+rlU3Fsoe1ZMZEwYIX5PNtbdyCBcE/b0A6Y0cGhBnLidYsOYMB5hRhRq6WPiwY2Y7/kn08
HohwmrlmPZbOADt2+i0tV9827o38x/mxSHf10Vj4WI9WH93/gGpyG8tQ+ln+NjdxkBsJ2uMfqKqE
LZ03NDRaENag0MEWzs0pHvECXGCrbcBk+TZ3vg6lElVJUuppR1aEIA/9jAlJb0TgBFvHyTZ95AOJ
Neh3NNpa9On89EnD/ZEx/vej6dPjYiIGB7ql+nUE4HcH7PnWM56SOOjaPUsVVynFDIqP6MrVAIxe
fh2Ub0O9mxtAsZ5iFa239JjEfY0D934x45wOymhq6EDVKx7NGt2tBliInf466t3D+bmT7tMjM0JI
sFPUISLQigUJBLBT6HCbr+cNSB+xYJL/PRAhvjNCytwCm0Owmp/WoPus3U/ei2U9mOw1AWoJAlS0
VsV66Y46MirE+jkZIWufw6jdILYjL4T7YZiniY/LcUjcD4hRbZPqYXBwQ/Xe5zQJtOG11qunEe3S
LKvB+zw9n58IqdscfZIQsLRBj+0mxieN2YRn2WPToC/iodV2583IFhRdc8CgcQIEkEuc+k3Z9OVY
9w5yIWaYgtyoXFfFHUQ2kCMLtrCgXpw7bZlSWBhfZz2c3XvDfQOn2vlxqKwIKxhlmCzCXMTE4r8Z
HBFx7vfzt977PG9Gts1QG7N5YwcafMXEsjPVXTYzDKZEfgOlGNvarlAhOG+Ez7l48zgyIiaVqdno
idnCCEPbThk/eiz0sntwQXXZZVdnYTOqaItl8ffYorCtdTP20L8Oiw4DbXEwmNgBpr9UV9NHXqlK
Woo5dAWHoN4wmssEY1r9lA/hPD4TRcg1pN7gcXgXChrAcgre0Pea1S4DckJ22z25aMDcz4u5ddn6
BgLP3M8nOu3mrl3CFCRfF9Qp3qaaIf2Xbbz0J+glruxy2pJ57RWAMFmc4TISkJPgchmuMM+eOViJ
zkHwdNSQ60hBChEhUfU9c/xepWwqm+ZjW8I0t0ASaiWU+4KGTT5q/sHa/rRUKCnZRB8bESYax3ZM
Fw61rxbAEmIjrIvxptRAJfxPJXBko00UwvC4BgHCaaTC1YQmXTzjYDBCG2TFSfX9/LaTLs6RAT7W
43tBRmPPLWEgNtAMCOg5GVI/Gl9qa2NUKm1FWdwFR4kLAQTQvBGR6W2g1qKns8ULlt+a6SebtucH
I1v9498XBsOSwXLjiOD1siZBTLowcZ/6WdU3IpuyYyv870dTVqEIE5VoAQzq7DDau0hHW+gYFBSv
ocd/GA8oPdB4gLMKaftTS8VU1lBmxjm1WFnAui0Zoq3pKuKGdFG+jPy6mxwPx45Gs9NhJELTGHV3
yajqzZTtFxeYU2LCldEDIAyjgphSPWc4pgjbrxCIq/xqfsj+BS1yZIUKCY3KtZHxNDEOM96WxucM
epfzqyGh1sUjh6vQUbwPgSwXxjEMNuLLAgsOKguVdcA71Blu03kHJiwaHZr2FTs073dNDMkc7Fe8
hM5/gXwif3/AH9y+mpa1gFHz9FcStNSPnOe6e5vHw3kz0m30NU6RBiXWU2jIdRinYSQ+xdlQPHqq
q4t0E3mciZ3TeUKD5dS1o4V0oD/BY74yX+z20U4PenWou02mQinJTnkQsP82JMYEs17iLEHqBBkn
c7qepudF21v9W1vuLVWlRLqVjmwJL7qpzqpicWErQylmBdFEkyrOUsVoxKWpzdnqFoppM8vE73KU
L67ocMX60Mq/FY6izi8zBt1FKK4g14mskHDOrbFnFQOPDHNeb1PTDAbXPgxru+8MD7QOs9+3jaKQ
LN1jXHAVABDeliW2M5I+StOowD2pToOI6D7KI4SkoIW6jdjBpn4a/YeLm5+xm9y8cvOwVwlmSN9i
x1/AF/koHmq0HY10xBfE9Y05h2sc2tO2Ka6T+Lpluzh7iPA2Ob/h5DaRaODZc8gFiJkgoFD6PoVM
S1CiIWGyULa5S5s7rb1MnA5khOhor3MfndsKs3wBxTv3LwJRgB84VYRwkhWUVmXlwKxXEe2jydcO
OWAoIwyzVh6qjoNJgb/bMTRWBW6WEdyOzWn91Omq48tQ6ByH6V+AMiDdQzoMRDRobRGCLEOOovJW
dHFp4DJbohtGPxsl0aNsox4ZEc+8GXlva/LQ7ES7AdqpOqpYirmVxTdeEAE9P3qdPPGJaecg2Yn7
tMTTLPHr+OcAtpXc+6iaO2XDhSxcH5kScy2GtdApTeMymOMihDzKVTonoTlPihy0yoxwjR+ytc5b
E2ai9qEjr0VLsBlVJDqyE+54LML93azWpS+jpAwsbUOTC4fe4lKVTYrFkS7/1+KIcJViWd1R0zEU
vEZ8lxHfVYElVeMQgkikG6VeGbBg5/dTifwXbFien/xLGdYD6x/4qXnEFK8kOdVr1rQgTtbi9iVz
vbvW0KDKO1+iq3XXmf3+fMSQTtyXOfECkpdpZq8RvHq0h91szPcrToTzJqRuxtkSuCAbmJQEN3OM
yB7jEia65idBG2qebKb4/bwNyeq4XNkQ0gfATeI9chriB6eLbaY1JaSQlgjcJ03e3Ce1Rn6YeDUP
/jTbk7J3iHuuEGupYXN9bWT5OLPnqU2o/0ZktMCnZZWZn2kIqPZVhOr84KL+GzRr7tMh2RvFHWn7
LcRMFEeM5Cw/MS9sLH00M0g4t5hWa6shvwxOtjH0gNwl+q2uKW4psvPsxBo/eI7O0A5NRHmewhoh
Dz3eY2u/AT+n7yYvA8FhgwzFVdT/w64+MSrsOXsB1W5vYoaT5raJJ1zAVPdvU7WIwq01JrQutQLj
0rT7yN52dEOSOLT0azt6y7VNWml++0FKbZslmyR9TbKB4yLx7A1cgOLSy8n5qcfvC3uiY7Q579Py
OXdsqMH80gwVWRrQ/1YycCSWwK29lGAaGL/b63Zq6K5sn6w1hPMBIaxya8luxYMDoEMwtyM7KOZ2
9MWKmMHVaqPZz8iLU19n/fb8wCQn6a/ufOCBkQNxxYb1QtPJTFywP3Qm2bnzT7PYLnEXzNVuVok0
SuLCiSnBgxgwTdSpYSoxwkIDDHTvVbtFxTIpCaInVgQnQpN67yHMlAHNd7N524Ej/vyMSRcFF/b/
zRgf5tHug9xbbTYpDGQmmLKf03GbpAqssQyJASAhyt5AnJp/Nn8kSQtK5hENB26qb9BBA/21TZn/
yKMwNa4IGoPybZFCIE1X5Yllfn5iWQjeGilAqkZ4qwO7h5JrXYZ69gPZBDBCp03Yxr7yPSw1iQY1
UD6iJIxsjHBPNrwsKsiIzGo/+EX3VKN1dwDDZO/3y+Bn5YCORVwlwr9eRUCfv4yK49RptuQcPFmt
d7VzpxufzvzzvIlfDffCoXRsQ0y6d2NvT4YOG6SZnuyBXWTR4mdA2Xfo68p7Evbksy3eHONRr33m
XJVzsjEoarzU13O0HtrJIR2d7VJCGsB5NiMdemc/U/TfArzij3Z1N0/2bYa28fPfLdmnJ58tnqXp
mBh2h88e8RQ06+1kvHhpqFWKkCo5M3FWA8Oo4yKCtLqwUWMriZpuASZ3cVbrJfW88lsM7wBFm0WS
S+wK3CD6ymlrTEYCauLzg/wzTIAfHzy0uKWAIf4P9qipYCU6x1OgA4rHWr+sCsXo/owS/8+/z03Y
6EcTRleOTdpGGX6/Q8HFY3GQ6fnW09/Oj0KCKIEZAKaQL0O+HbZOgxEva9oQwgMJQ/rQgusz3+pk
N0OtLI6Bzr2115CNvutd9QF7si2/DwJo1jbbVRWxZMOFXi2A49DGAgWF4DN90hjZYmK4rP6vzp2r
ftF2y2AqEGqSGwI4iqE1DUoGQJBQhzkd7qrrg9boiE5I04F1LCn79m6pzTH39aIHpLBnK4RyatJB
WKVAC+BaGi0JjTSt7ww8q29RqO9StFV6nROSKTI3U9eOMwTUh7LyNahD1n7P8uQpcofuaVprTB7R
c7o3o0x1TvGVOQ0OGApAbuBkQC7GFaMeG8rCsbIWL3ErxvOlgQJq4RWgVdco9ZlZXi1tgatcgU6z
TPsH7Aqs45oMRlVATIEZO51IzZg9aERg89XFZ+xcRulujF7tcnfePaVecWRF8AqIXIyZzTtMaPeQ
56HRgujCeD5v488LDABV6GKzHAiJcsj26UiGDlD7howcjNvcmYN9nXhk50QrTo7ap1qkODdkcYO3
l0LUGuLMVCwDdoxosTFgSC0wzV5r+mby/fyApBaQqsLhz7Ug/ogcUQ220YSfTK6z9awIHBKKxh/p
lB1ZEG4wC0OltMlhYa7vR5BIT496dunlne+ptIT/jPFYHI+Tm4Ab28B/hMWJRghKmgDiZusNIJA6
20fJppp8m0LVcXN+3iR8hCfG/sCCt1HcVhyW3bKwNK+nZVeyDc03Rrx3rO1Mwrq7LdOwjvaUqAR0
ZZ5+NFCPP22OLoWQHwFUgA9UZ1ctUuHePlYJu8kCxrEJ4dXXJF4UGStMDEU4zAewBiC6Qwog87Ya
DTqVJrgkV8ynE4cKHvNYPfFJPVd5blUA5wRxs+36O319M7M97W6XBNIP/1FyKKxvjTahpA+1N/17
ZysyYrJ9gOiE0xPwPVwM+ZQfTWnEnDgbCMZbguYEvTv+aCrCk9SCy+FNJohxAGY9taCvTZObDkce
kc43yms9VfFySRjQECowiyDl4hzq4gZomaYzSLkAWmqjnnRZLg+Gt9fy67jf1E4Ye7nPOiAk8E+R
6pftvCPD4mbI3THuxxGGgUr3tJ1BfmT9jbE8d82F8fcAxZNBijJ12YK93/BBNnG97ZbvzWpeaEka
nt/fqhGJW4xVhbNw1HYCEjVnvS2qS1x9I+eH3u+BH1NYk23o4/kTdtsAvEeX63xMKNq737r+Ipve
zw9IFobRKqbzPmwXEDshODaNDUrdHp0/NLJQ62zT/9LR1PyphmBKMsfrBnQxKtYR2SQiRcZZ24Hp
o1Rw+VlLSOpxBEeZP/Y9uMsDTX+uDX/xLiYVKZJkCg3O1f6r9RMNx8L4QJdo1JoDW72HhJhpOU9N
76zbwgW94fmZlIRGA/wCSG1zPUG0MJ9u5FiHMu8EPoMgheSlsaQ3cX0HxPSNZjQXDblJdLKlNq6D
561K6Hhxcfoy+0dpYB5wRbARP9LZ26O1yvdmN4zTF7KYe01zLrrmqY2TyzHpQpzjIHKwvGCB3kW2
QlHKfbayZG8NVmAZiocnkawyPgxuhR5/3CBEJEgbZ2PtVnBeWqOzQRvi/CKxa90MCi/NXvCQXN+p
V3iHlAzTPrOWPGyHfpr8xuyh9Nqvkc/WPHmt2ka/qyIzi0J96u1iH3X5ABblae4vqpnMkBddHBK6
ZtJ8DNkYT6GplfNHAQbn/5IIbMSdNS+zP6WO+cMdW/tQTUt+ucR0mAOc1evD4LUGnELP36OOpQe0
uXRbANS68kqrBu8618daUXT9822LJUNTGnASeC1BG+3UU4qsN6ykQY3f6C7wVNDIx1JfF5Gqq+qX
PoBwu0enOOprvNkJjdTCzRdv3rFniYXa39hWepAkyXiNOZ0+00Hr9ro1gKzCyZv5B62s4aaaJ5Qw
9DFvNtEQaRc1Svp3RV4jqduD1O+5Ta38jhXa8KPxtFUxJTJnAS+QDaQ85wUWnSUedAvSIahDu4uW
7jRnNTcO8w5N07YHQpAAWiiN/KW2xr8/4KGPBTwqPx+hzCusBd6tSOT/qo9296Aq9F1nc36Dyhb7
2IAQw3sr7qkGRw9AcIKMSa01fpTqQfb3uSQ0/uKyzokX8T9iINfYyIaUl6OowzbDkN9UZPCHsVUc
6ZLrCggaEOXwWuQEDsJLpypHlk35hBQ0ncJUw6adg/MTJjmR8CAETSA62iyoTQmnw5RAEW9sMRBz
CVrQiEPWejBBhjn6rUEUtiSLgyq07QDqw1VtxCrhqFtNMUaoRCe1P1bf2vm2rzeZSjdLMmewgqQE
Jo2r9Ag+ltteatKFW6neHXqdqWoWqt8XnlLJMq5jwavDdK58XdvEc6WYJ5UFYdUzPXP60sQIKjM/
OGO2r5v9+VWXr8TXHPEAcXTRZk1SsPX/SDuz3biRZWs/EQHOwy1rkkqzZMuybwjb3eY8z3z686X/
/7SrKKII+fTujb4w4FWZjIyMjFixYmQNZebvHQ1BmOGLSfb14w1dDHCxybiJecZC6+Ycx+iUIuhS
cFLlaTIG17e/N9q9EwUrO7YQd5zhiB09WQ9TpeoRCldKw+Tj2N3V/Rep/Xp5yxYS9OdrmZ2U2PTU
eujAmPznyIMYnu4yK3L9/qqZ7tTqKcyuZef7+Bce7WxpM3MzkRKVQluYs85kz5rCJhk3705b+1Rr
Wzg3uiAfG6dleZ79YhQPlT+4Wry9vIdrGDOzG/PJS9UGjMp/nuyrvN/AZF4L0RZPD3lCuhV5xKK1
c24Lra2Gvl6zYaUDB93YOoiOja7IrFny5xFtgfC1Sl5qj4GbMHTb5BNdp5eXuVDewFREzM0geBI6
c02yvC6hTOeYfVvuNeupS/dQF/ZDufFSx5Wh/snDbfJxcVmDqZoi+ubAkWWfRcSWGU9jpViEpukV
rXzordj1tup2l9e2EDqcoswJC5WT2khwgWJUb1mx1ac7uyvcuMaD7L307TLYkr0I5r1oGxMytjOb
nAolzm0ZVlFSbauK8UMWudLnv8BAhEHhZtLFq/3cXHqiHKd0MJcw+5X5tw1CK2u3+OIyNC48ZlcS
nc/punlfRX04YA6CqRAI9h+Z+jXB/yWzd/6AzNm6gx1Y0TQB0hSfPMrm4d8kvIxThPlOEaKMUcrp
lcrCpShptkdvTfN5KRyBVQCxGRV5UaU5/xrpaHGme+g3jXIrD9u2+9pZey2+HvvXv/jsOo9wUkFQ
yn5PAzu5MZC0TdGk5bOb8tXkbf3q2lM/X4ZYujGElgisy99jv+cnss2bTm4mmDdK8rWQjrx/tnm3
G81nz9rbziFWf1nyPrdWUr0LdzuoTKpiFxXGwM+20Ahaz6SaiyNnqITKwOzQuyp5iOVrnBTxvWcP
HoDoCEd3jbra/OQoSZvUahrDIzDbXa6VrmfTzUYPzAD9S9nByIBRK8Ga6hmtPcU/Lu/ugr2foc/C
vC6OZcmGogGvdXAz+14pV9a3uI802NDLQdnEnNe3EqurG7LmLA+HHUu/huFZCu6CtctiwTkA8Adm
to4m0JqwcoDR/FsGLXbBleHt/2KrTiBmUdikSnbpxyl8RqR6+xoOsP/pMsLaIsTHOjlNUoXOsSb2
ihSEmzu/go7JZcVKKXAp20/jDg8unlykiefPVpSqYglxMWgYzF4rQp52AW0Dmptl9zy4wUN9G93j
Iv88tJ+9NcLXQsbpDF3Yy8kamZ7bRZKMwaVddKgd60Xuyhshl+VrJmQs+sGHFEOsD5e3dsEjnsHO
7sAwiXweUyx60p5r7zYx7gblq1Z909Y6LN9/Q96BFhoqOrPBqa3N4oe07pEHlK2IYqocuHFb3qem
5CZysOKf3u+jKC4gqcfAAt6A794ETVs22WjGVO9qV2/viuGlL8dNr13LzLBgsO/HebaCZAIW04M5
BfOE/FCkZlIUVryhiCwpn+PgWaq/Xv5IS3t3AjFPvRutmTleDkQBjbPS37TW3Nbj9jLIe4/3myzD
ZWVzDTP249wAR2S++35gKnVp9Tszqrf9Wgzx3uWBYNNSyNuZOuc8VZbqkpnJIRPMrc4tpGtD3XUa
Mlzd6+WFLMAwgV2kTWgLEMZ9vhCsLO2cFuZA2n42nBttYAr8p1ZZeRMuocB5R9uOQhb5DfHNTs6r
IY2mEns+KIlH80jpPSdye99PUn2tyJ50dXlN74+pzYvjD5r4NSdosWVEk6Qxlj0Ly9jVi+9DlnxS
/a/2pF6Nza/LYAvmhoorQgqcI1S3tZlDj6Ii8MoSc3ZyHxmF7wOsKbN4uQyyYG62+EQ0mcLqRS7q
fEWQkZvcEiplA6oehksoYz1xU9r/XIZZcAe/dbZtMWgbRuLM7YyBkyqloIJZ3j6e3gJ0gKKQ1q9t
ruzh/ZIoWmuapAjHTz+PXGysnIwXnBIVufJZJBtMUuoEPlqyWmHXkyvr3kijiOw9wovk61kBT243
oIt/Y9ldu3X6oHdLxSaq5o1M34FEdqbe6L3UIzc91f1130v6a+rVhCKh3BVXUaHF07bT8KZyajbB
oe0TZg10eNbbuurbWzLI1X2pjH57U1ih/mhOJudtGqe92ozBjamm8jd1zO2bIbTr6xbzCmkeS3HM
+qQrFA/jWEJiyHfMX6mcD/tJt8cfoTQaT3ntpS8BlawvRWy3N7oTD3sDjKfChvVRZJkabNPB6Y56
YppvXRmg7hSPgeKmRphN27orpbs8hMs8yUntb8ZK7r4LRc96jwBaft2aE2676q30sc+qZrqhytp7
jw6k0gdaXexu0yOV2LhDFuTXlhGMr0VbBXsr7FACzRX0AUhomocg1JgV4NnInW/9dqQBaFID6SFR
M/ktLifvKW/qkPqJZZTXaSdFWz2tFMorUda65K2C7CYr4vzIZ9T8nebE479qqeYpqmlx+gm5ooJ3
NoLh+6yuw191UybqXrKqjDexZbUx73K/ffOjqPyhWlPxqwvs6AezGrRd5bc6kzWyRLvVg5rsW2N6
knvZ4t8/oUmJyUIoz4IlAd/j/GCF3FOBVCKVrKbTRkf6QZWawxTJhxBlZq9L/42ktbrV0lkmIyHG
XTvosc1zIobnW3qWcsi0eG/CPWqHj5PrWNQJwsynF1li5Y0QS/WZHislo9tn15e3bW0NYltPPGwz
Kq0+/nYUmFcd3g/q02WAhfgShSKNy4KRV1Qo5q6ogamaZ81IbiNXpW9WZ1lfs8Dvq01pZ2RHHfQv
96nn+BzC1Owmtwm8UN02sZr+U/laxPcL65si7Ltye/mXLS0drVHCM9TtyNTP/H3ie0Pv6/Ai+vaz
pHSuGazUGRbuSlb+B0D8gJO9tasmztXfuka9+hqrqDhCwDDG4pipK0hrS5kZvxHaaWSJ6YoV1QzI
F8Xq2Kily9HiScq7GwVvigDnawmdEPcsqAk4qq1qvTpIHAbGyhdZBKGuSDgJFuXucxDdSsKiZ8T6
RrKfunqftFtDW4FY+ibIsP4HMXsYOpBVTS+iSFcP32LD3EYtZOysp4C5Jm65tpiZecl5mxe9xGLq
8UqpjjUB+RoJYSE8sknoECBBe4DgM9uvsBvVDr8nSAjZHtHBfXowXwJ0lXXv40quqCGcQM32bcjl
NB4lMpReEV4x7zRL/L3RbBv5Lgg+HvSdQc02blAsv4s9Olvzwds2ZrhFYDXJX3UZIXfJ3Fx2AkvX
BiKaaBozpwYe+wys9POurR22sC82YR26RcCYvCumULkGI5OjNaNYNL8TuJlLqJVYHzMJuDH13LDb
jvIvr3O75PXyqpZsjzCT/Iqqq+8LqYictUZiwBgJmH0AH8GGs6FMa9JMKyjzsbFj5stmOBLLRohN
2cGjqT+ba8LJSxt2spJ5n106VVMZ/55+Whjmodfiiqy/cjehiEetyIteLm/cGtzMzMORCed1wsZp
2s/E+pkRzRb0DAXRl8s4C8UMhPuIGSjZUx6GvH/u6iqOU+W1dMh33LupsXGM51Z9UUYSH+E2yPfN
uF43XLJ1wdiA4c4QO4RQzzGdAIl1P4dLoeWZ6OXTbvK2fWn7It0p1X1HCUdyVjgRSx7KQYSfJcqO
RY36HJLwsdesHqkBqdfbnaQ9GnHrIdaQydeFXb7B616rVC0i/pYCQBZMzLQ+RzTbRq/LGLebj4lF
tU1h4HDch8o3NfakYFPqpZcc0qFNV/JoC1cwnCnNtGxyIUgOz15cfOIsNnuqKllgXOftneWVh8s2
s3Dc/p8Gowkxi4LUbGVSwih0vSXxLcdxujMmZCXNqh6gYlj//gUSz2C6EBzRBDpby1Q4JnlgvFSU
kw9Rn1rrUKjl7jLI0obReC4kY+hGeZdRVyY7qOKKuqthju5AA5a2NnhkwRScU4SZ8VkTk2BkbSQq
oiQfPUbyXtGu0vQ2H/8iThfEXsqjMCPQtBKf7iTSi7MhG+1RUCoV2kdbZ1MEPy/v1oJjovxIJQrO
OuyiOYk47iOr0AqNhg3lqPbHTN+N9q/cWHvFq+LTnj/iRXUV6g2i8Rb/m316I0nbMRQhRT3m+b5s
EafNOqeaXCszTH9rOYF9F8ppcO87QZtvqzwt7/s+SV7CSQuPSaqm+cGjuztyy7LVd6rpJS8iU36r
RgO6vSrD2a8Gf7DK27wonINCX3jt1n1fe26U04K1M8NwVEkhhMZL4iAks6EcYl5HdV1WvIAUKVsJ
CBcXDDMatWTS3/a8quyNse9VlAp4xBnybuwzb6PXtXTdNwKwbMadqvb6wRjb/lB1pb25/F3fH2p2
mu4VNI4pl74bKsrc0D6MCwqMCJeU+8aK/Td7hDqSedXHR7ADJXid0Higos894+BESpRFVBqTthtd
S8nC66AwbZfGnTWlkPfWCguGNlh0vxxN5XF8fh5I1Eh5n9BvG4xFfYM4b/jkxI79s9Ly8Tj2w5oE
zCIeITAEAci4yOWf4xHqOGbd0UpaFA+lRmGJScfdeNALaeVzLQJZcLuY/mdq6lz2w1fN0srijqIz
VMcxVHi+hvfM5tnVevl82TLe+0f28A/UvLPIK/RcnhqgRhPFvzp7GNvi62WIJePTUXKhrGlrzjs/
X+op564Aou/8beppjzET+YJ4XLm4FlIALAWCNlU/WLSs6vzztKFDTi8Zqbb0+3Z6DpMbKXr11WuD
Xu+QQZrlzcTU9Oi+SCBnfrq8xqVtRM5AzNrmpiHleo4tS5LVhbFBuZjhzWmbbdJwfxlhaRdtQQMn
ooK6+C4N1Bq5Z+KKN2HxyuS3SX1aPU8LEMLp28gcCWnCeXVn9OO8mir6OPv4Sk4ZYzBdhQRVl9ex
sFNEhZRz+Eo6N4x2vlO2kZdhYSuIgYzKpo13dJOsICycHhjzJA8E30Dm33OEtKSJMPCCbJNld15w
H5Z3lvOrV1fejwvrEP1ejAygH5BmzpkzYGRm1sRZnG16xj3qb+baDJyFj4HzZOQ0lz0lkLkfzeq2
GenoyTYFOrt9vFWzB61dmb+4cCuZUA34FCI5he2e75SaeLpJxivblMpBST/19iG3vujmtWw8ewbz
U+juvfzxFxcFZ0OMC4Dyroq3w0kEo8Tw1v0ewC66NYzXwPoa0172f8OYLWqMZb/NbTCm7MFrH0hg
R+HLZYjFb/9nGfNxAdUw1RC9gdCnca8oydVIz8DHIWiQ4ITwfzq7xE6e7JTV61mJnES2kWhlDU2L
jH38F6s4hZj5yzq0ArI9QCRT5Tr0PXcrj5X3L0EibjID2JhDlDd3WabRIeRVVtnGzENXzz5Fb5RZ
yXhsTeo2w4/LG7Zky8SuSIYJQhizxc43DJNzkrZqMsZhPYwdw5Rpq5apsJmoER5GzzzIa0PMloyZ
BTJ4iI4BBOtnnqyNgtwp8g4/Y4as55hG39s1Wd4lX3aKISzxxAwqrZJ4pIEhZW74q6u/yP42ClYM
YWHrLJKhYho6ySmq++cgQa96QyX1XFrGjWRGbhq8mHRFBo6rmDdMkCqnFb8jLGsW/kPwJBJAqYmC
9e/nwcmq+lpl3OQ48q2cl0m60ZkmYG60BgrGuCY9tvCR6N7gxezoXAfvRvPYepcRj8vZpmpHBMV5
bOqfymGtRvMORagHmHTOCmVFrs7ZUZJlenSI0SAiNjEdTdtCyVwrPFy28DWQmfMsC8VpvAEQw4Pu
jdqYlv3F6DUhUCD0aDFoyCTzGFdWCJuHAYWCSCX1rm17v9hcXsY7k/6NAAYVXNEIPrs4m7YoaJyj
AD6UzjYrt7bzrCTORl7xBwu7RYBB4zdDu0WaX/z5iY15eVUQRhc8McuGoaz0NY1f/A8HZbTlM/SX
hAlfnfBvthapzgOjEvOsskB7YjLY1sgYxuev+NGlpZyiqOdLGZPeayNPoMCmNGX5oITtg2atsZUW
YTT2iwyAzktxdnF2A+9Gc6Itr0uM22bQ7iyoJGraftyMmZFMhCZ4RKIfb7aaSVLNyhAVC9LfFrSz
UnOpJ102sndXDx8GgRpiGjJYCvHTOYialxmPThOKqGHseyfc0aV56H2YPUn0PEj9NgjWtHjeedEZ
5MwHRHZRWkND7SINdTqsd2Hx3feabUzfnZ7s9eqA5NXlRYq/8cyNEhfwxhaZQDge6EKcL9KacrMw
Guq2tl0Ts1uI1RQ7VBwO5mQ/d156dRnuPSdW4ImygoJ2MXmombUHHpLLrZjT1ZN1bJNdYVLEP+TR
Jrc+x/GrojwFwZvjHy/DLq2SxkidmUKEEPAHz1dJjNyHEAhInVRHP6BcIyrIN/XguHm3IuS04JrI
RVF3pJ5BX5Uzt5osTqYyB8pU5etU827bJEbPqPzVOs3T5VUtQYmaiQxXiytj/ljVs7zujQ5rMcxO
dmulaO/sYGxui7qU3MYf/8JT0ULpkH+iACWyM+e72Kt2rXhCELpSzR3lV8StSZ59mAKOhcCaFkx5
QtZ3L0gHMgfWQ5oLjX1rG1u+5U5J9hQqCX2oWb4fs+zt8j4uWQeMabE2cbvPn0mlVXVJJcYx2J3x
bzIOB5WZzJNf1W5kx/vaXJMTW8ObxUr1UMOsCsAr0vCXHDSMKB2OAwn5WiqfzOrD4cvvDf2zvNkR
H7PcKpOYDbUzdHelTwzt3efh7vIeLjh+CxozwT5FFOLkWSCb5aODGB5rGGL1utSems7Ywb/7+L1/
hjLbOT9tqzgS6f4hUPdy5b21TXmnTT/9sFopBy2th3ygIA8SzJAePLd1bRqjaIpGPHH3nPQOjWWS
G6w534UbhuQcWXj+Iak7v/p1+rArDw0ilKKUbSB/kcMvXh25mVc/lSEDXlf8xSKchZFDfIO3P59e
OA4BZAPRCV1PxdGKbxPtn6ovd+a/BWXybk0IRnyL+c2CygFBAIENuzjzuWjUt3LdEXHEjvNTSlB2
zMIVKvGSAyQ803g8EaYhiHX+kThETHKv8bVkia7lNtu2/fiNlwg9VsbKPblkD8RPFo80kZWePw1D
BbJeZlE3iawrmIXwoq9qNVlJO7wXYOGonqLMLg9TD9PMERPZmkRP/5Emwzx6g1Y9onc1flakyaKP
3CwO1FgScpNWfRMVZEPcrIqcB9Xpuxcz3an9mnz9+xLw7GfNDoMTjoYXmCxeQs0n6Q/0e5jTxjcC
pmxt81Lb6MGhXrsHlqyVGhJXDbJfuvo7kjgJvhUEeK0JXcJNUTXXoaldT2F76yXD1chR9Kr2GOvV
xyM+Ubb6D3IWJHe5OXqZDyQqHW6jm+5g/2y8LfyrHYXFLFw5j0snRHB4SdLr6AbMO3XapJiyRCgG
KI73qKFPPpSfL3vlxQNCEzTTSsXbdc4ZUX0jc8ZKIMBKDo+dnCrRYdCUMnCjwvC+N0FX/M0ekm5C
BERU5ubv8m4cO90XZKImCw+tJb9lcnHMC1IOlnrXjKgKpmszahZXKfKcqHMhoTn3NEE5DUZEj8TG
oiigTzLyidmNnjt0YxgrWYfF+JWPJZwagO+oeKoVxYxM5e72moQG2d7VufMsfx/FPwfLlbT70nux
1L1urbiGRf/DMeAg6ILCOXvxBJS5p1gXVdXachkk8whlb+8xWuaywSyFJuQL/xdmTpSp7dFXW3Ho
5Mrf+c2rRLGgzPfBODHxeMWlLn020rd8L9JG6LjMluQbksKsTxHoDTCLas/+xyl7ayM1Q4A4TXy4
vLJFJ0ZbnM4jh7IBb4/zy8J3OptCH1/LbLX7sHrObYvx1Hl/SAx/r07J12EyGGLxEJlrHS+LCz1B
nrkVr2G+TW1gM2GSvvXylynWngqSsxsKWvvLq1wyE3KJFDwInMmPzcIwq+wyz4+AiksjdgtD/+U0
6ZHC2tr4rSXfRdkUl2KRg1fmWoZhozEncKB/kir817x0Aldb1fVd3DfkInhEceXy7c6/WNQOaZ81
YGQWfGLGo+cRfHpdRbxx5X24aBy89Unx4LFET+g5FKI549RPVJzNprGVIzNpeogxTanKrs5gAwjr
XVTbrtmr8b3eGMGzGqjtjQ21/eN5GjKNCOfxKqfleX4ojLBobUfih8RV85l4miY3NdpmyMmu+OnF
JcOuEhk0UXScVwciQwkSu8RrEgYfNTvy3Zjhy14dfPO6/p/JUV+DVNuoefao8By6bKbvvyyPVlw1
+02i6J0AjaH1Rl8Q62yovu16k7EU+dZH8TLLni8DvfdnAEFfo+opXpPzCFHreqPVHOoTXn2bmd+G
1HeT7IoHOZWRlTW9P3rnUGLNJ/EKYl+FNuhAKSMz9pydkxMsrl3oayCzSKwzjLpUREmHuSZ+/cOR
Ojf+8MAASMfUPrhmyArROTfzIfR+VPLgk8qP6cIxk+4qtZK9Jq2lghaWAv2IEIEOLRzWvHA4KgSV
hUJWPaut71TlD5aHQ/YLf+WaWcGZSzIzsjdnVOuEraWjGxTSvpaGnWes0Y4XYdB+ErczccicES45
3SjVpcmujV63ke3cdh0zR/Wr9T7urBSqLPRck0JCUmD+jvPLCk+VoPofmoWb2jvb2sTRnZ2HW7v6
ZhbB3qZDaPpw24pwSjAwyL0okODsmemZYR1EXgiqnSSfUIp6VQvCHlliXhsdQQatb6nv7C4f3wU/
IRrQTKFJidjS3EY6zY+SdgpzGoHkfaf9SMb+MBGRj0wQuoz0PvOKIf5BmluJF+Z+PQwgNfZn+lyI
SXaSZ+ym4ZuhEuvtyrXa/BrgLBxJmtyDzgVgUJeu1RMx3kc9HW9fQsve1dKbtcYfX9xLFNDo1hMc
kPnN0lp6awx1nG8UWIxj8DSo41b23M5aCZHfv9vYyf9wKCWc+8EqL+TCM1lYpGhkrr/ozrTxoo1k
vKXOF1taG3DzPhBRWBISQxgl69Jm+2hNQR/4FW6kNG/UsXA1ZLAvm8bCyUZQSgjaUgUQYdX5goYy
IdFAh++msAkHRrmPdnGDkAtTnNYE0pcWQ+7YhIEsztn8RUhFLZES1aKc7heuYTyuhlS/A/jzrAxj
9kQXNB4EFuE80GkrKLmVxykejDpzC8+4sVKj2Utj9BDI0kNa68bRU/tbRZKOtl1dS2r+uSynu0L1
fQThOYV18EgNSSds7o45A3E8iYjMl7Vu5US+F1LluoYDLur/xCnsyfm+91UHhSkOclqFzH2hpFdy
IJTj5W3RMS1tgCEdeRt5+OlPxjZSfKG7t5JuXPjySA3Qb02ujITZvGxQFx4VyFESfICj31muXz0j
c3X4sHkBQgstg3Mg0MzPZZqkZVqMPo6AOMyr5YOJBv/qJL2FcI+yB49jnnYWtJl5MN1GZaZoMTD5
EO+y9rM1CqpsM1xNpRDXabcjY6iUgiGIRr0Way7uI89KgU5MMe94JAwstdAAW49QyBqazVAoN0mw
RglYOD2CcP4fjPCApxFYVqHJ1AIT5tR3EvO+CdbGsC94bVES1GFUEruifnIOYZfMFUolnJtZPeve
fZe9IbPTDM92/abrV623ErsspBsYqXSCJ5ztyZKasbG9MYzyzVRu8+o+Ht2Q5Ley7aejLn1zNLfp
P0vd1cctkiS+xjMEihXhzDkonbl5WkDkoz4hP4xaflT94U6xPkzkohBH8YpmMBnjV+dpGxQnYVsm
DHU0knFXNeN1WdVbuL4r99GSVWiMGIVrBcnuXR66j+ygJCDCKmhZ0ep/Cf4/vl06HkJVIQhRipvF
y2pEg0Bn1li3/EkxjhojBpKVNSwdIDh2ovULjhDWd/5FPBq0cyqnmB2DQbLKFJoj7urlsGTcFO2h
CsI+5bqbXaW+aecOCRF2yrxpaT1B00Tpn+Jgm3n/Vv02zVcC2YVIAYKI6GVDDIKkuVj1iXEnXVXR
nk7Ts4ZEp9UOrto/NfljaIduEoVuuTZFa2EXaUAUVVkZzhoR9DmeNHZGydMm38SZ6N61f3Y+t4um
rrEHFyxOFC6hjYibnGTdOU6mKYUXhLKIJSvpOPUqqsudsabcuYRCFZYkJPvHHTnbPTsu2b1kzBk3
cjMwX3qtZXPBGmgI5o2Bei788Xm+TG0txNcC/n6p2hUyudSYcugnpb5Fxl/1D+MaTW0RT1QpCVAR
dphX3CCoGH0js2tWPhxbZziQindN55dm/SBoQazPOlA4/mg7Mi7OZM4fwmyOzAU/28S+y8o+Jsbh
ZmquLL9n6viawNPvv2MWcgnpYUUISZG9nUcReqsFOcq3+cYn+4BORBJeh/JdQ0jMqMzuszq69vTI
iB8//J60h256CNYc+pKpnP4C9dwgY2PohjLT843qTdKR2V/qg14aPz/sBs+WOfNRlRYrbCTLjGJ5
J/FfhiFdW+iPXYZZeMb8rsHBzoe1QkPW+VpGRx7R3haHiziiKeyNMjBmJHwoaQK6jLTkLkS17/8j
/Y6oTtyTUU1hGKRKvkm06SrVkSdxot3Um8+XYZYWRO8adSdKJiQ6Z/uWxEoZtSTANj7JZ8vxfwxV
eCcT8iKetBZOLGBRKUVlRcjPY/ezzYPcmCaaD5YaFTdt6z9Oo3mwqpTpHPY+jpsrWXtU4NcmpYqy
+b2qvJhmdevXhltqP6o4Xln6Unhz+nvmW9yUvLvrlt8zGd6XvFN2eqUcjSI7RnHwWJPaSCBCWgSs
lJsCNEVWTHbhAkJikCFGyK1A8Zq7nL5Tx7hvYCdmteOmyvWgbBgwmKjhJpUI675e/tAL9mTjrwUD
DoYQLbXnljuZfjWmyJYxf4xJz8ZhTL5P3Yo/W8OYnXTDy+PE8YJiU4WZO3mHbPS35WoT4aIZnaxk
ZrJ+WQyyUrMSPT7YzVeJxqJkG0S7y/u1hiK82sn5CwqHDtmWtZgMg/NhK1zz7lPtT5dRlnfMFMIa
zEhGj/8cxVamyMIMi03CbHaFhvokpPq0vwyyvJT/QOZjA4Kh7eWpEp9eusv0h9S6isbN0K7QIRbN
mcQBnUu06L2byFVmlhcNFhsm1RphR3NdaOVti+g2bfvqple8g9qvZXuWtk9kXugxIdaBiX2+fUlk
xWjC0qRt2xGpT+dWTrOD0yifL2/gwg2GKgspQFw+QHPaYBmXkTIWJbZgqndMGz7k3o/LCOLlNrul
0dETI8YQqhaiUOcLCfq6VSuN4NCywxRpNYQC4qBPd3kyvShKWDwj9pCu+L/3mOj10veLJj7j8LR5
pn1KJaNxdEKsJtx2zlddYxbAsde/tfLmo4sDCKVo0aSDw5v7/dBTtLbOCXOK9m0wv3rVtd++Vupx
WuvcfP+dzoDmDr3OUapKeu5MpXqzYlz22jR5cRzPPxMTwE3qxbzlEIidZ8hqvZvypjGJMoabqXk0
s4MUfKn8q7K/KdQbv15hcy59oVM4cbBPfFDuZ1FbtcAlxbgZ5Wsklg9e+E0arppojf2ziEXrHzRE
uEwUq86xuomR8pw0LkP5tbGjK92YnnKt2klV61JaWokF3h9c0dEumHqIyPHfmb0bUhP5ubgp+j51
LWvf25+9YnfZ7N67PYGBDi3qBsxqmysN5FFnj3nPNOY2/9cYn8voNhjhgaw8jpdsDoo2ja4EhlRF
ZvumKMx11CyBojyZXkhK5OnyMt77VeaB41R5Hvz2DLOtauWyyIoyKjZ5tjULpnL+9PUHLbpOmdIa
r7E1l6zgFEz8mBOLS8s8aFvUhTb2pLthfG1YT4ZRuJZ8Xa+9uJZMADolpDYIelC8Zlcf6rZ9ZgRs
XMkojqQ6iHlwRrCmOLCIIqZLcCcJOcHZ7gVVbpA3TgpmUj2NDmpnzrNkrYmzLlkaV/h/ILNds8te
wtMCMnE48+s6/DkpR1lZm/m2+HEoMhAvkothTu/5x8mKorbiEBg7Nm5SOnaveJqiYuoP36zWvFN9
L105QouIjIGmTkopBfL1OWJgBJkhe9yvXvqPuGJra1NK11JfbJv8cNnMF/fwPyg4AedQnZ41dZTn
mMN4hfRd2ReuYxDWrcAs2sMJzOy4mp5Rtm0PjJfszO5rGzwX4evllSxumsk0E9KLzEmdc9CYL6FX
cG2Kjao+ddG+MY6y48Ee2ZhrFL7FxeB8ZDjPeId5Eiagub7XUhbT1+G+GLVNBMVnYDz55QUtfpoT
GPHnJ04hSXvbZLhlsYnblNzYZgh3o2K6Tf4XrlS0u/zvcsTGnuDQI5qoaO7zfGAQsdbar9nk/83n
P4GYnVRyYz6zcoDo/GcjfAidh2lYySsuf/4/q5idmVp32tIQhoyI1T7wb9r4UKJbEeiMnVl9Ugtz
nQckJ1s2D+3R4+jrUgeszQIaU3vRNDAdJOOb2drbxkp33aRvS7ONkKjpruLJ+b/t5zxqMC26utAG
++1eW/VTpx+8ei2huWLl85E6aoIugV2AkVTO1goe5MZxrTX+zIqNz7mqpZkzOVsFRPG3TrPr7L2h
Hq21pM6ibdCBBPGJLAiTeM8tXJPHIFAGUPriJyNAynHXJU+J52+seC2eW9w1+MSofNCnRlh3DhXo
Vo2Oc4Gjkz9p5S5J/7XWfOliZHICIUKjk/Ma+Umj2R6rMbNXO/sxKN9jZ9PZL3avujBqLjuh5a37
s56ZE7I6Kcl7nTdYJSGBFLbbYBhoiXV740duvF7GWlvYzEvUvt/JJbo7m6AyrqjddMMXA+6Hon1V
i7tO/YtYmE6F/77UzGFQKo8rXwdNzfQfiTWGLiXLPdNUri+vaiHfRST5B2je9A8/uaD4zhY2/q7y
PhnZ1qJ+OEVXQ7vNzas8xLsHV568xh4WC3jnpE5wZ3fupAyoGdPJuvGq+LVzomtn+GR4ApPWNCfa
KGSjy+pvwuYT0FkuKvemOvBjQNu+2qfqU1H2DHY9qPXXnjnNaf/z8uauHLd5GQ56dBnL4rhlLfxh
mkKrpnhOJGtlVWtbOTtyaPUaU5cCI+c/jWhTNEcLnbjRuQr6zei49Vpku7Ys8ecnR9xPikAaNPC8
EULqfZ5/UsuXyzu39IA6tcrZwe7KpCgdATH1L8P4QxtX7uMF7sG52c+c7mB7vhl1ANhD8zqN0rPi
RG6hBE9I7TAPxbgJs4cioUUgNddOnAhaL1n+zJFUtlrKUQi0qeevWtreRol/Y1njMdHDY+XIm6nI
0KU2d8Ygr/jLZR9G/MmIFDqufjuDky+X0efaag3OOZL0TSL/lKPgEKTTXmHeTFpFd7TermQrFm2F
qw3CK8+5dxR3jQ6BIYnEiTOYEFD2u0zR0X1ZY+8uXgQnMLODzSTLyolG9rQJu31q25uqDx86pJBT
7d/AWWspX9xGmkFJzUK5oBR5fgDMqtE6miSJCxohpBlvnPbQoOcmT66af4k79/JhWF7cH7jZra2j
41+j7s55y18lyDD2lzrfTvVeW3sXr61r5kjI/Xn+UAPUxi9yRifVsRluGv1Bko+6/u//bVEzJ0K/
mJSnotI+tt8t/ZAhYTfcKuGdE20vA60tauZKBDG11XOAGmS67PvI++x46GU959ntoP6NW6F+I0iw
BFKGLn7MyQFzZE9PY5r0N0FoX+fBF1kzNlE6bkwrQOqIAsvwU/aTF89ZK+mKVcydishD03OIXiji
KefAhlkb7dQDHIby9SA5N7jPp6gy77ogWDtsS/fNKdZskcgIZrmc4UUGNT4E/rbPn9rpiozNzpFc
P9ARXLP/4gicQoqfdLKveuoXZRKyvDr5ldo3UvtraBib4qHRuyZyvWQv4uGMICUcIOpi51BV2zVD
gprHZor3lkeH7TfVvvXG/H9Iu64duXFg+0UCJFFUeJXU3dOTPJ5o+0VwWonKiUpffw99cdfdHKKJ
nQt7YWAHmFKRxWKxwjl72479VIfarbyITsVJvqRqPNLyAeI6xJSecywzOwSCt5+iWBbc+s2urX5z
19UcCqW5nCgpu5SsHL2WiC007vzlMDVIG6KjwdXBianc/6l2kkchDYbTRuSoomb+VpiRmT0UqyZS
Fr/ineUj9w5aRRTLACt2vl8ojfDU7XDDNH5zP7XJIyIuzZWtEyG5kBqcvX4z9giw2uQWp3/XDbpH
oHKhxEQIOCDExLpk4EgYdQxMTWg8wpCUlX0dzCXMdRByyoP7r5B3fdBIcoG6Y4Er9Nb12zY+syA7
MiRzlx+D8ZQz67MP4LfL3le5dOgSQylToDXLzb01Ggl80GojTbR+64MHRzfbqTTkk98vbc1i1utk
iBCbue6VH7BPWYE6edoYu2TV5TXUstD/i0tfcB5Ie+RmEwMWMnRBvbMMPXt4WGd+1Tvs0GW68pja
Hv6V5UiZT+4tpV1QyDJbvMvat/8d3dF4VY1Ccj+VieDTYyWE0BLTjmXoY9Cfv7BMc0KVHpUiFQ56
IA+TqpKLq41hXH0CMavo5U3LLMoqUKXRhUVbsIRtUV7NePVdNjxF0AQEI8wKAdUUPZbvelhqmmfo
aW8wG7IDVrwzAa4j7JvYCF4vC1K9oAW6GKbHgLiF8VvJARVA/3ArN0DDFuU7Z60ORrntExBqlv12
NTq/UZC+p0hR5at7m1NdhV2lJ1p10Kwoplbx77n7czdzrucc/SoO73hMQFezs+YiCHnRjKCWsevY
zAATdVlnxalGEzo6TFH9xgSC3KNm17xeEwvlpzLhJWBcf8wrxi0vy1AgD9joXBV53z+Yu3Iie9ro
4FYctSB3dR6qCS1BkDbe+GA9ujZW8EsZi/GAfJN3YyEKiOwt/47hXTQPuVMRshTwzvl/B+0Rn4S2
V0yuY1RQLvW2q21WC4HeE/1Ju6ciLWLgD2PV1zBxA43rVLiAM2GSa+MotJqtC2GAfEbbjEHXyAbE
VGhk64/LS624FyAJtUq80PCIks9K3SHpEgyIrvp1Aiddlk5hyZgRW6tx7FZG930ZWCFAYn6PS/N8
WbbCB53JFqZ2EtmBd48D+wj1K2NzI8zMeHbcjmTn6PgWVOfkVEfplK45UoRDiwJMug73HuKdrj6Q
tgdbCoBhm6vLSqkWFLQEmGcBkBp6KSRh2bj1drlAKT6AVbcjNsCyTHd5BZcPRRa0/sVKAAU3/ZS/
mD2vNG9u1ZKi+8wHbCSGj4BGKC3pAhBXvhho39vaPsy3fnyg49DFjNZDtG0L18hTLS1Gg6iAdCAC
K/hcHqbfptQpoG2HccaJvwbDNU+urPSOjZojoYqWMTPyryh5Jm5rKocyBz7BWWgSWnSK1ib7Qkc3
KuzkreD9EW2KP9fWPq7mB17HZ7Klh0E9UGSAkfzCgy5/mEDUnVLrk9H0UTGVYbt5XjhR4+GyIam2
UqB/AkXCQhJFfoz4eee3s6hUc/x1zchIXixWxGuq8QCKKxodzn/l2OdbiALoMOUEcvxkju/quKkx
vNQ9GMXet3eXVVKKIkS0lgL+DE3I56I8gxecUDibBiiGKasOQNPqQIbTW1fUufF1cwpKcQIeA2sI
Fyf3GSW0reif6go3U3bVba4FyBg0yqxVs94HVWDFJUvu2hK8eZf1FKdMepcAtgrJISBnA1NCbjIg
nY1ZyhVRT1t9EvA8wNM1dawWSuVOZIifnzjPvKhJYs6QseTej3EqbhLGIgTcT4iMjl7Wh8Tw4stq
qUR6gKMVXFZgdJcbxKZq7vxNtEDO1rNhREH61duOw/xcob6jfYur/OipMOlyaLidgEMcnScemlqy
6ZeTA8YVTZEm+V4aWZjMN4z+53ZV0FjiEYZCPTJumGU4X9I2Y5OZC5GGte0Xa7zeRrbns7u/vIyK
UULIscXIh4mFBG7ouZyNd+vQidvdnsGUSZ5ShioZUE3QYx3b6U/UYPDwN/yYVropDdWiAtFV9Nzh
OFAZMy83c/SXtzjrJoplIKzeVezF9F65e516jzVh6Er4wB3/B04FMyECil26IDAAl+aDgTW1MvuJ
Y3KRV/Yuw/hJD/5Kzboqsus46nhA/68sufjtLxm6Rgqsq1P8yoDFWyVJHaGR6qVP2Y7VzdEely40
2+CTb6avl4WrLkKBeojuMmBzviuvosozDdzE7RSUEzzpY4B7H31GYWCkUd1qGiN0wqSzsW2Y38kt
CJvIzyA92GMZl/lb1+0W8J5f1kv8KtmVneolBRT9NmBCV7SzTdarXX4HJscHfj9qnWiiREIdAwfn
ZyE1x9RvA/z+IaierGz6YVdG/BERATowwGcAREVJRGv2JGhQVQKgaFwCPtEEV9llCSp/L9ohBZGN
h1lm+UAn4zTnyHVFnjlGtA7XATjAurEZlfc9FSLd00CFJH4v0rwkeOm8Y1XG9uZjXoxE1fKp+nlZ
I+W2n2hEzrcFGEhrR2sIsxcjtIAd4liajVeumYcJY8DboM1ZbtVGIpl5do/szZqidwjD0yxKyxcr
Hz4kB+OQOJUA55P3BkwdOC2iw8f3s/lgIg7eFWinji1r0OUdlDsUAL4Wng5RmxwMG2ZelAOF/wnM
fje61zmL6fibtkVo1s8kefzvWyTAE9CqjZaAd5PawQbA39rDq6Zd30ZkcAxdekG1Q38FYLjp3AbW
bvOr0ocAd/7uQYnOu850PlsnQzo5GeqgQ51Dxurug/wzofeIdC+vkyqOPlVDOjetyU1k2SFinm6z
HIhlx5bHzqDxkzpFpANDgclucwIpPRn2VVfswc0cVmOvsWaV5wcQA2JotHzimSk+4yTq8ww7GGfh
BATpkR9mwUuBxsjC/VkH/1xeNqVCJ5LEsp5IygO+IraFpBbY7C5wdSv3UA6aiEuZ6DnVR+h7IqXD
yNPazli2iW2fqW+Ec4d7M7Ni1yleJmuMs2DExq2obbmxs41TWDdsX5b5fd8tuo9RxQ+nHyNdFKtD
B3vNofLiB68z5t/Y1uxLwBt5TXa9OE4IF3LAAG2cVR9onRIAG/+3r7501jI89bgj2s1SdrcsPzrg
YM07gEqsYL62nv5fOysPVtdZ4o8YNUbq18uOdQoYyxrdU1wHhaIxIF86d65Vr1vjYTUxy9rbVejw
NAR78WVdVC73dN2kSKie3M5lot+Rrg+WHdnT53F4tIvbrD/WunZUnSzp7JVTZ23LIPZomW9r7oZ9
Dtr1adhNefaQTwG4/iaNesqkh0A3Aiwa3rDw8ufno+/GZu1ESx3GdZJjuZJqj3X84lXpMQdDMl5D
uYNxxfm1CYJrs1vb/X9eXzz38N5DUIPCtvyEnvwkIw1al6K0yeDOfs6Nj+MY0fngTNe57jZQqQtx
jos6NrLLSKufq1t2cx64oBaO/My4dyxE8nREKolFI9hCCgDBrZm7W80hNNfy6rKmCnM9Ey35u9Lp
x6EvoWll3eXtruxe60QjQuG8IQINmOQP35qc1a7dNmGLaObIu885jw1nlwf7ZLoZiaYXQakLKLsw
SIEkIGhgz5dxWguLMg/LOLlX9nqdNa/5/Hx5uZS6nIiQDl5puGmRMIio2S7ndx1A+QBkti1XgQ7v
Vyy89ALBFNdfZSSb2Po5WIoWGwOI0Ypdr+23JUUf/Y/L+igCXuT3USwSLC7oopAOmlfUfbZ5sLiA
ggIPFZxRx6qp2pS/Et5VYAubBYvFIcE0Hqbl1h+OVRL/dyUAXQJQCRwiAcNwvu/AT7GnTVTbKOkT
pGQx1on4t9KEOqoNOZEiJ2K9lhOznRG5c+fL6ESVfVPnb+N2uKyLwtuCsvNfXeT0p5NU3MgYdMkD
gCQCbH+5KfO9kb8F5L7ePl8WptobMfSO/LIAf5VHNHyOqXMgWKB3Z+1tZJvcIZy3Ntt5mILTrJ7K
0ODLUeyHJPTiSRGvwfHUgVsXpZ05HrbxZjV1xWrV0qGggxe1B/w/2PS5GVA/myobYJ1RBjBs0DCD
0rc52Egm5U3w2cl++KQ6Xl4/lTcAJJnoYsfULSA0zyWOCH1ncJShDLAAY3DqQtt4pGUa0tUIGdUM
FuuESYFFR9DMUFoiBq53IGKO1uV62PL9agEWW3P9iZWSfc+pXpIjFc0ffiHmnabl3gScG2iewiTf
VVU8JCO6wR8MBOGXl1JliqciJcfaz8W0TiMiYnRaXRd18GXEjDFxMl2NVWUksBHkxYGGj3ZQyUim
DY+T1MApXtDIaBevnfcaoD3TO1rsKsk0obV6Hf8VJgM5N2O1Np4NYW2aXc1ljclLfgXupyNz6tDw
tt+2u/DQN0zdrIjKV51oKU9qZ2Y+u7no+m6oH/LuZUntcGN3gCXWbJulWU9bskqeYAR3EirOdvs9
s5w+NAcaNcV667XLrjJJnJvZp8X/arpJ3Pgvhtke8sEOR3f+ZLfP6eKgygPWNVAufcCgBJwkALSQ
mXjXhkOMkrQezubiplfDAIfNxn+6rdf4a+WpROrzD5CuIJA6dwHWgK5YYsCFuubzkDyN5FNfH7Zf
6fr2AXVsANtZAjby3XztHHST0W3wnwUi3xUPwsDDHKKuLK7UBlEAmJwFOKFcCgCZfZV1DqSYbvEZ
3xIVYFlKgO1Slc31aOkuBVUjCZrY/sqTrGdrtg2uDOEUnrV22Ju/tuxbs4CynDt7FGLuNmt9TswX
b+gjt9ShZysPyYlwycsVizGVRTrBoZrljU+fKjN5KrJt72FlP7B5J5Ik59YSawN5EJa1Ka7QrrHm
37huIkKpTCDmLIHMQDCifm6H7TJPzlBDGZb96kns13s2YCpfB/yjdNN/xcjhSVuwivYFxJgDRmba
JlrEOMlHju6JEMkqgjGYbNaLIHt+6uarcnjM0+MHduREhLT3RlOmoBKGHhaFAuAzsjN0LGuco2qx
gJmMNx18MejCpT1Jq4InpIGQprsF30Lf3WY61gXl0xGFHzgggeIHiL3zfWetWRbeYiLo8X/y9TnN
vBA8DBizvOfwE0se2vmTX32gPAKE9r9ShR85yV/h4bIG4H3BxQbigNGMXLRBX94ghT1DITz90QcK
Ska5n6RDIR1nE37VWeyXguB1wkj6gy8U3R2jLmejcHvo6XIsZOUtxN5yHDev7uaOA86nYf3CMHPs
rsXRqNfYp0NI8p+XNVNYxZkwybq9JbXsbIawqrzmS4/YI5xnTaVMuXonCknmDU6TjVgTntwbemI2
+8UuHwsMpGbGr8u6KAKcM10kxzYPhjm0+As6+uUF8757b1yvqqCLez+4Wzl5AYL5zs115qdbQvHz
E/NzNzuY5krsF8qNLlobqgYQmRoXIb5dCoLPdJNOlu/zFEis0C0FlkHlg7t51LUR6fSQjhFHCm8p
U+iRL+QGTfgYIwigiI6pWxGjnWkifn6yXBnoZxowGsIavIM73vrjfultcZ5COlZRo7EJ9boBtRAQ
lngWyTfRWFkVDQZ473ZtYjLcdExHSqQKG6DQvyLkW4gOvS/arJG1yEI+h4F1u9AImC0ewJSXIuRW
hPKgqxOr9hJ/pUoHNwsmY7QaSC07Gg7kc1V9bZfbKVvCdNGcX80aetL5JQsrhk5kslyAy8/rwTd0
F7n65P5VRnzBiU00xtS0QyAk4G3nz+GS7ub8UBUC/B9Azoe5vrrsKnSrJ51ZhlLaslUQCBBdzN5t
2wObi4izeCbfLktSn6q/qkkHd66Dqq9MSAKM88qRcbLC2tI0eKvu3TMTlI5u59TDyJkIhFb0ccYu
e+vrbyMm/SbzW53Hqx1OOtQlnVFIxxijUOhPdqAXsV558k2bRtOtmxSuWN0EpPIFv38Msu/GOl8B
RextbOn+8vbolk4u+owgR5g2Ydxt6mDwZw+UpSEFviPgTbM7t45r+5rqILGUFyJAVAFyS9Ee+j7P
ics/seEC/TmNWWUeCVI0nvHTQ2v+ZfWUu/SvpHf5zt5iZsU5JK09pov6JmyHj9j3iQTpydl4Huem
cOc90GC96SeYk1IdKpHyyjiRIfs6vxvynog9qr524PZO71GmXsoRo/LoOdUsmdI1CFByD33RQJuX
XINlzF6HQVmcJfszscrQ8uNluOXsU2scLm+O0sRPJEmuwQxyzgtHnNrh0aQxNXdBq/MMagP4q43k
GUhqs2aboc1sIGaYdgYZd7W9s9ox7Kyo6WewhQA6Gr1vr0X1tZmimWtOmO4LJEcBiD6ElyO0HJpf
LvmJMuflVVTeHSerKDmKrQy2pFqEhvVrOj8GFqgyHhL+vNC4GsDL0OqaoDUGEkhlYrrViVODJS9K
AcjmmVGyRXMK/K8smnTlCp0o6XC5c29v3BK2iJSZIfbrC1u/TMU11SGR6iRJR4xgWmX2BiFpNtC1
esOMLLKG0F1+Lr7mgCm9H7CP0bwKjEikPs8v+25bAfKKCc/I9N+MEUQR7o+RPgy63lzl6ToRI58u
m5VDKnJUm/cdsyHTfOsmmoyq0rRPREiHa/Qni3vi8TT7T9n4z+ocL5u2TgXp6NC8cwHNi5Wy6zw0
izQ2+YEk//z/hEjnZ3U6f57EOtmTC1axCiP8B5J++X8JkW/Zqu/zEU9lPM1wD+X2bjNo6DEdFptm
veSXcz+hED+IBJ7lvWTON5Yeyg8ASWHD/zVeX4qFOx+dmL4IezDjHdHplU1d1De3Bbu1MEp3edFU
PcpnwoT9nYTFBrOzwusgLG2/J+DmScY53tp/kuW5yPq9mROw25q7MQjirqv21K2+Xv4A5b17oqx0
hMbRcstNPJ7S+ZvTvhgAvZ56d19aFgpMrh/WRaFjm9Q4BxmDssmmZPbFVT+2QPvPwiDZAWkqNHRN
HTpTkY6W59a9tQjV7PXoL3E1v2lR3nUipIM19ptj4uaDqQR7b3msyx/abmuNCDnf39W+sfL0z2o9
l/whGB4dpvFxahHoGhd1RYSsso8rydyZ4kytGw+z/KpIXtBHdNnOlJcP+StD2gzu2sli+ZDByvWF
VWPIFmdfLEnYts3X2tH1IivNGqV5YHABPxiZgfNj1fUUrVAEd52HUQaAjIUB3089i7v2OsuPpi6B
rDRpFJodNIhi7sORrtY+2Ypg9SCOmV+d9drvjlkTVf5H7ooTKZKvoEWJXHy94uCQW7TOmMtbZmhE
CIN9l4PCSA3IWaEHmmvP123uS9utUuRZSwyYmVdWsRuAPWgv8ZAeHG8Jt+Ltsl0obe9EoOR/em4b
BTGgU+mv9q2LECVKOEXJwlx1GC86UZKZb35b5Mu2oZ8iKD5vdRax1LspF82kntIUThSSDN2GTQ8p
hxS3PPgEuM4PlXlPdU3qCnoJ0Sv2d6Nkz+MC830JIGbe0hgzh6XZh25237W7pXmdMJLNbjBzwpKb
aXhcc0Ae7IMPvW08MaAEPBSBuSnZigPAzdkVOXkky8lyS9dvrs5tKO3xRIa0mgRFc4ciLSreTxmJ
q+qHN34ft52V/OqcXacbKlVu3ok4aVUHIx3NPoFKjvOFrj8t+9kNbrQJCWVM6QHPHICYqALIaIT+
WtKmFns3rEs0dT+yRGODSks/ESCt2uxkDms9COjHQ1FdA6AJUCeXz63KweK5DixF4dNRIz7ffMyP
GpmfwuORtakf22y8Dig6Qzae0+sRMyb3qQmaANsZdASiqi1CB5mPNiK08b7jdrWXeqFBvcBhuI+e
9xmNSot9U+hetKoVJMAcJxhCtzFqJBkCyHuMtsuIOF52nADvJ6UbiPDI4fIqKixBEP4BPgEjvT6q
TuerOABx2GA+aNNNjIYCuiUxQ6Cy6YCLxEGUnPqZFOnemILOW7gLKZhvf2hbYKJ25R6A908DUtgu
ctiXlVKsHRhvCIAoBGIMYKbPlcrGsnT8RRCz82zX9MNPMi6Ra5ialLVSDEECErTX4OaUXwIewJOB
FADS6ylvv9QTWtqt/iHQAWuoOueR5hQg4zA22Jz4jJMA3WNuRZ0MdNSJX9Od3xX541IWX+Zx5jtG
+G2VtPdF7r416AcMp829S9KKhOa4deGSdMGxGKgOY0a1nzZ4lEUPGAhFZCyBabIxStyBLVr0UM5B
s4X16Fqhh3g3Ap1SFuauDo5NKVKg/2DaHusto9pli5eCSbCqomXZB/w6oT3++7aCJbXVteir0rVg
v/srSwqmHOZOuetA1gqA1iq7qqc8HFhkbvfjFhPyeQWyQG/sLhutrfArZ1Ilq3VBoN4MSwmkgqoQ
UC2Ll9/ZVjN8SxJ/vfNHRj5ZiUt/J/Pit/t05CDSLF0zOaamNX2e17JGicG2OtQ8F/MYWFM/RUM/
oIzXEm6B29MIrJ/ZkLq7maVwLCNasJewtEl7lRQsfclqZy3jzhizPUsmqknhKtw1xrJwItE1iIlb
uZeUWM1sGAIOeaOgWCNPPDgCnjBzDrN3V0+axkHVyTwVJgXfcwrLNTiEYTjWtsPZ6M3fFmaaH7nB
yq+X900nS9q2lRlF0xWQRdLH0Tm21iEpoo+IEC2raFp2PNn27ZZgMoLjuJX0n6V+AAO8lt5KqQXC
OUHLjmFseZCdB03O5h5OxqTroZjNEFUFpDV1DUiqbAN6rEDxDXJTdKrJqQ275IXN/6wWa8J1dX6k
9c+Kl7c2ZvT4Wv7qLS+ynDyiVXG1gUEmLdjD5cW0xIbIlxERlKe4GahLZX9alOZo9URsGJgIduCR
eTMDY97TAOMOXZmDWJo6T2bvY+bCZDcLZcZXLy8fK4u7O4ClGJrNVTm2088RbuHEvVe0tdgmfOlE
snAGDUKx3dMxsorrKni+rLrKw0BvCyNluJxATHAuqsbEezYUeRVhBgmzDzxNoqTGe8daiwSvnsEY
dTVXpUTgFYEcFR2DuI7PJZp+PRdESMzJ79HazSjAd9uVqyun6MRIDjsBy+xstRBTNPdJHrfJHc9h
XjrYALX1ggAOVUEXt1Ag9vJkr/hcFmzoiipKCy/fT20T5kF+m6/rc8Dfsrq860sedSZ7466xr8vt
SO0vl7dQaS1o4hXAGp7oezv/gikdqsmhuJpGB7wMr7DlcGkOPftV6RpqdJKkmA30lGDaEpdgP9I4
KL6YOJmD11wzPh/bZNZkgFRxKCwTzDogAcDtIOllpOvUE3H5IRhewqpY1rjnjq6fQeXlHBGyoGsM
EEjvzHFlDqgea6xeF+fFy4JhWnOLL++QMnpwHFMMAIFj1JTbcNGy6jmdgSDXTAE6dL2sr9zf99ut
D7Q/cEFYXuzpJoRVPckguvkrU3IiKUvAdhJApg3yowbEhPBi7feJ3JNk39nx5n7KumiFkzO+dHZU
Ao2iMeOxOrrNMWh04beC7Bszq6hKYTZaoDHJxySoB/Fgx9fMzU0ahNT5nSyf2zw0knC2n9wk3NKd
BU6b/hMtbkgTJ5hv7a4537Xz15Ltmnx/eUtUxoXm3v8lUAHdnvSWspLK6Ik1VBGflik0RXA6ts2g
mcVSOSEHjY9ghYdtAWLr/GgGS4MAveRVRM3f2/CldT1g4fmYp/9AkyUuasDPBg7yikj4nQvixTAs
1JkrNGAfA+z3xh583Sy16qTA0aE7EPShQPCRHPfA/IZjJqeK6pVeebS78xrryrAGTaAmVl6+i4G/
ipcS8FEEEsu5KnNRNmkZoCVrHuqAhdtsmZ8mQN1d92ZXxaQfzc8Tt/l1tY6mG61VVr9dNg2lnkTs
FqqEBH/OPwAMTmxzOT7A6I7p9NVMDpVuu1SRLwb0/hUhfn5yaXQtWfGqg4iuynAEbjd3x7Y4nUz0
wPlAK9x9QCOgk+BJj1XFn3NxpCvI4PdC3GRHThXcZQvdrWx7vCxGqdWJGOnK5R36F8YO1g5EPiBV
e30f1sabOzwHxrHV9vyK3/bOTk6kSXZip8zenBnS8Kgfyy8b4KSy6gX3bta+jf6uaczQ/212R8Aw
hpf1/BP5XhIt3YPmNiR9s2I92+xgm9dTv8uCu9qIqu6QlrHflYfevHbbPhycn4m/y5yvGElO+APT
IfKr/Ave3ALX3aMY0ZU2lnZocKU+1sDIRRP3VdvELH0NNs1DTXUiEKwBNRI883hzSCcimMtutcAI
Ac5v69Av1t4fst2aEI2ZKq9JEMFh2NgGxxQqJOd2mlJ3GuZeXBIrkHR21ZzRf4yp50W4Jnae7APG
kx1QZcfHEuGqh7vEYA7a2jyig5dVaewBXUNM62IcWR7osfKRe0kxwZTnfUC+1VVoGrp+a9VxOZUh
GXCB5rwu28TlkMabFxb2lV0Cu7LZA3TA/UAfL+aqkfkCu5rYRGlpOZBCcRlCoX7D9cDtPMx5/gHH
eSpDjjgqY0EgChmJjwkjsEBaR3vIfnjV8JHMz6kkySBRZvCMtMZ1Vz4Pzb07flq2OzP/xJ4uH3Tl
Dp0smuSmK3/u0NiNHUqKp3RwwhJM0k4MqrXNOSDi1rgVpc3hNY/HGGL5d8yYPR3dsbTE3A+98fND
aX92dYgJKn8BUNX/E/HnAJ7cO/ZK+m7uxLrNb9v8yx5iq48q3TSYKrY6lSJ5JZvZBeEzFBnBjW3z
IQSQxeWNUS0VGj0x6wweVhOYgueOghYt0o3UQihCbimmTiv0nurS4Ko45E8WHK8YvD9kzqRgwRDa
gMIjCiLIKR42TGVWGQ/tNg2X9jDWRZzPu8tqKR3gqUzpYnHrwnLhBeHP0y106tsx7TFRe2NW+3mN
hvQeEBronLssVKyVdJn5gi7XpMQEsZ98hxhjmvdojsc7AT3Qk0Atq37nK6qq/Q+iA0H4k044F0YB
oStyfajkYlxQckM0LXntTRjJ5BR1aQxDuv4UrsVu8lxw4/3ygfM30y+ttYZBmiFO3hdrFRbBPyTf
7iqkh/hw5Sy3gfc0mkfXf0x5DU7SMvYAu6Nr/ny/LuJTA/BkY/8pKNHPbcxkwdpuFT61HHZsfrSq
r3i8TSbeKMvvyzvw7rwAf1dwk8Ivm0C/kJ+gQwAI3CFzS3CTgjm+25wxLMpNx4D67swIKQEV6VZ4
mHf7jLn31q0ZShMYd9+uh2Z4WQIb9HC1+/Lf1QEppQ1Me4LqkZzPm8iYFMGGaMHM0u8VUmWbnUaX
RbxzzNBFwHkh548KlSU3h9SjQUpkPJDMbb+u5GncgHi9hFaahjV7pe7usjTVyiGbimcchjlsTwYI
IHW7FhvtUaJi/Su10ls/61+DVAfspzADBOhiSNfECFYgV2AtcIyxKm0Q/ZjkzVuHzwMi28uaqETY
1MI4nnCa756J5jLzJcCRirKWuxGgSkd4Gh0a1ruDgzk/B0cb71HA5b9LTfcM88aACqgiq0QIPj+T
eoxS+mg4JNqIpqj87kKDLApTAESII4hQpUPKkmoK1tLBmvlIIvxjWHG1PfDl9fKyqaS4AMEBhgZF
2jIQBnJyba50RuKroSJ9s3zOyQ8MLN21tQ8uxU3jjN9noqEQAMaRjxJHFOmJc1Gdk7pV7UFUD+Dm
hV9PBJWYq6C5Mpwbi0bLtnORLMnnr7l3g4al/64nHvYo31EUZIAdcy484IArbaeqBh53E2XewfOP
eE+GKGdoBKnsEDxKMEA0UGOEWYoQfALi2mCFIDR3RWvO75fU+XxZF7UIhLuoRdoAO5V0sRuzzxyg
GIJCNj22w4zRyan9eVmGyi5EMzHeXngnYJD2fL3SDLwaoF2tUcD64SOd5X3tQV9s/mc6OdgEtsSE
5cHS8diTxPC8mAO3x2o5N00X3FWOF2PkXrMnCi93JkUKdlHqmInFIKVvMbvPenAWOL+qutLUWpRr
hncI1g3JapR9zpUZGc2DZoKY1P3CwBNZJmE3xNoZ/vfTcWLR/pWDy+hcTuuODc1nyCnrITa6w7Z8
I831ltlh5oIcNbhvkJ3oolKHWKS4ms7kSqZtd0GZTomQ64w7TKxF9RSEeenvpsUJHfJoIk/wn60Q
WMIWRX8DMH6QNTvXtF4SNi4jGFzguwBP1oRsnMOEvCa6eTzF1p0JEkfuxA266M23yApBAymrJ48R
+4jSbnOz9u23AqjTGr0UKxmgJIU2CuphflzuKOAGJsctAicxtMUr4M3iMeU8xDhWmJv1HUFSLnFs
jUyViqBHwvsYsYX/LqFSeBaAkXNeR2RxgXU2hVMWBzVYHjpNZlhx2uDh/0BAi2tFznKyae4734Pr
QI7+2q/qLHQt1AKIp4N6UWmE4NWzTfR2Ia8iWUewmu00F9BoxbufgZU3+EzAjNITzcopFTqRIxlH
ZhqOO7EJvjDxDsxKI9ur4mLY9peNXXVBBqf6SHfxkmTIVFXQJ9nquCg2YCXuB2/nrlHrXoNlfQHA
b2fEA2Y4+XbDyH9t8BFvJcw8wkIQSFO5blADTFgMlddRgGkCyyh29ursLLt5vKymIoY6FSPPLSQO
t0qjhJg0wzMo+TaT7skxm3i0raum1RmjUpq4iEUKEQVEySezpVuM2d+gFMzCbJsb0/nB2O90GuIM
r5/LqikuZoA9owqEehB1HNkgLWMw0SkE1QirH4yK3Hrd98sSlKZ4IkEyxc5c+7QKIMHLp6hOp3Cz
xkcQVWhMUakIpYBKAAkPAndp1UZWr9UEFp5o8NPPprc8EaabohOH8+y5/OdlDjYoFy/QAGwB5x63
YfjfVUNh7EvymIiequbZQ7LDaUP/qa53gLz0nDvvtwlc/roaD5fXUeU6QMQDdGER4tgyVH3tDF1C
V2Cp5/6nHLmoev7J+C4xN43rUDl6IjjcoKYPdHzpSPe0mi2boR0pJ94dOqLjpXHDZC3CICgPk2+F
rNJdZZZSNyQgAmxg4IFt6HxlS3Am1rPj1ACZJG9Ouhxd8Ml980py0470ruaDG21O9uz23iOblzmk
RWYde2c2r5OqO1KnJ/t27KowtcjL5VV/X13ApqMTBWGxqEABtfz801D/Qt4RTBlR1w0hzUg4u07o
TqimzEt+tJtkT2cgTBkdD2leRBa6ZWh9V2DaY0LL+tTNYUf/oZ1urk2siGyLuM7x/KU4tLacuoH9
J3OeIaCuRy9GrRSq/1O0w6GxXuotMpq7toovr4TqHHsUPZu4/AOwpEvW33rGiMp5WUcW0AyvOrN0
ooJky11DSvcjorDuiJ4CwCfKZ9nx2ZDUAZRr+u0uWFGUXsxn15ufLmv0vnETMjxIQRcvKhzvGo1Q
8HQrU0SlG0hBvSJ7mUZ2N0y/1+QXmeejn41ZSLkZoZb7ZLFlR4GSHhu2CYoZbmkCftWGAqgc64o6
OKVyt3TfUmtma4Kn5myFZIiAe5h2e7BPJGjHW4NnnmkcpurMAYgd/Ki4OoHJLr9jSk6Z26ewIDsN
E/7D8/Z1u0VM1xunVOxEjvSS8TsvM/zGQNp+ehmXh6k+mhSjViiPBXdWu2/nD8RywHMEgJdw06iv
nB9YBi9pJHOGA+sDYhzZdcOYw6G3NG5SdRxOxYjlPQm/nXHMBwv8oMAZepi9JhwxZOHr+sFUvhiu
B9skHKMtF79xDqoq4AxnbrlPsruqB/C1dxWY+7HeZTo2bqVGJ8L+h7Qva45Th9b9RVSBGPUK9GS3
5yF2XignThAgEIhR/Pr7kXvO3t2YamrnPDiPWS2hYWmtb5h9KKZLUec8xfVm6X5VXZNkV0O58vKe
W0puTkc0O+mzOq6BYsOIlNxqbhsUIBEycWySF9L9zQL/dzxz88YOxLuexwgVG++ltx+yB0meqzVX
0sVtdBJldj84tM+G2kYU6h1o+U2Vd8CZd/3K5b+4iVDSwDrAGwy0q9lqi3mXJjkee7EZh7T9pZME
1dZvbg0tBy3ZGqYeeGotEV1aEJOiFoU/DZ5F8xM/SQXJpYsFgSx+Q3nlpzLeeGsqcd7SIj8NM0sQ
GwOyORpFGA3l8pc2szvgneukSTed7aonC6zAaAuN6sL2ARFp87A0aPeBK7kPFTViEPi8jmsBUgJD
PHpEa16H1kgmMFNNXcClJZaaYkA6USncH7ka6WPnSF6i4GB4T2mU0ofBgThPl0f1e4X/Bd1YIDfe
eAVP3oaJONvGmtU1aDZBRsM3QMlhDwXlDSZFRTW0XNMKWtzE1LOtBZGrctM6Fc/2tXTL+zKqxtxP
Ui6535aNG7iDXW4roBXyuAGztbZEwf2BtSX1FbqBt1Q2xug7zlB8avAFfVN61iR+4gK06EOcBG+p
wRqRSNdV3AZWWhLnKutcMyRurD/1VTekN62lnHuD5XTYQHGhjzfuQPgdVI/bEEjl2PGZBeaZxYFc
ArtWj16tzsvaK9LUebxJe9O9M2QuDyyW7nZIOxzVkRcj0alqL9dDqlL3pU+ruPHbtuM7QzZim1te
WWxT2tToMSZWfw0c5PAR6Sxtg37QSvgMkZKvpAlLW+904cxOejn2I7z7sCly9Mrq6LaNHl1UlLzs
+fKZ9bURiDwBradJkRjFAfhSne++OtUtZkzVSzXcFWIPxbxU36rqBYq0fpleR+7B1PaXYy7uvZOQ
s+tl8LraLTSUWySAxyWpGGof5UNcju+X4yzOIbqN6EIDrIadfj40WldjV3DEaQa574H2F1X6kprO
Y9n2K59reRr/jTXvdw+qgHHvVGcenb3h/dDVQ2MlgfI+rHIzjps6g1X6mhHMwtNiAlKjW+Sgig7G
yOx8Bq4jloAEowJIb+LqXvQ3cvgZsw8lgtTeqnrrJs/Y3T54rKRsfEHCJHtr+I/L0/z1/D7/FeR8
msE78qKG4Vd0GfCN0ZNUWVjoQxCxsC+/sSRI6pXX6tcFhIimPeGQJ1Xh+bgLG0zWhDVFkIFcVFba
1kq8Qx+thVmo7CIOniHoITvoZc7bcVHfOSUfBe6/3nmyKAx+Oyb3DaNXjokWcU6yPmAmnnZNIg+J
gDMWBLm9/760pl/hTPLJeKKBdHg+v5EBZLKRIZPPq9eE/sqY8k2JWdXetfyjU7cgDqtxrUGzOMUn
Qa3zoHoe8Vha+KiDPe5Tw3lrWLsV0lq5+xf2DQY39RpQRAfLbF530NEZjASUVKG/DlnB/FbS5xz3
fX7nwfRCbvL6Jo/WIMJfz4UpJvqF05Ti9pttG9jmtLSVWD51/kvWGfTKb6NIAUH46/LGWJzDkziz
jRFRKhR3MTZZXwn+o8k3Rv9wOcT0Gc6fyudDma0NCf8cgFMwlEY+jLrwB6iHX46wNlmzheCR2rVZ
gUFkwFDj1D5kiffgQsAXTJqVUIsHycl8TfN58uzISy9FLwWDKbw7zf3UascfByiHRX5kHHsj8mto
6fz30WFHTZh8+IDAlOE8JDWrdug91HhJY8Fv504lt0WXbM01UZWlpXASZ05A61ltKp0hDjOKa3jW
bBqHhyOPV86KtTDzlT3wzmp1hGkhJ0JBMGK5DMt8DWy+UBpHkgjKuwPD2EltdxYHwK4y0T3UPcuk
H9Et6SNrW3UxNw926xmQS5BpsgHXCqUrr9JuEz3pNqZUxXevz7trUk8ekL0E9Ofy11wc/snPIudf
0zWlhRwaP8uLuicRGZ+1a4WueLocZWmZng5+tueMoh5LFWGS3f4bbUr41oF3Wj0AccD0ERnaG1rn
lyMujsvDIxnVsCnHmEWMyyQrGUH9N0m8aJtWun0lzC5Df5GvSYQvHSggS01wGsAmkROeTyEc3ppY
TKHa1jzKSNwnhRNcHs3imY+O1LSEYPMKs/PzGCzK0mbU0QSooMYfS3Do90TfN90Wym0GvScO85t2
heKzdIxh+oCDR8kTmdIspqZRGCsMqPzaQ+y7RhPwUR1yy9o4RbPytb6++aC7ghr2hHJDtDmcy81o
JceEFOjq5f6ohWMX+4bzLslN0V8V8uXybC4O7CTarLLh5n0z5jmiMZS6PDiO6w2KDrUv1mRyvvLP
YCmEyxIJJ0UyBBLr+WfTRsnrYhqXsnVINTdbk+ZhAtBlU2tB6hphr74BwB2oariJuLuN4Avz38eK
H4DSFxBZ0+o5/wV5LkqYYuEuYla9jfKfrcfCHMB7nSYr3/BrKQenNUqn6GTCQvcLJG/0MlomU289
qesbVMfZLsq9NmwUhGHpqNBftxl5vjy6pV0O/J+BywgRkdqej67saEkTHcjf2IHllsx5HcRVH23a
0vh1OdLSCTYh8yBQMFlizvXptAJeBFTLBVqLZvemq7GXcDo2XBhe1Zb3IRxV39lJ3AOzhc4k3oRI
TlcmeDG3dh1MsA4Blck9+3y0dtI58ZC5qIMXkW+aPTq5TxX1h+K7re6S7K607hxnN1bN9vLYF2fZ
QcEHVrAoHc3h6YbntlbcO8iYtA/NgqkQnvJFvPJAWai+G0gngBpG2dsFV3N23DgyyokNGGngEuZL
tRPifkgfnBxln11f39bONSHbMbGCHsmG8Y7Sw+VRLn1hD8ACC+sJ6Lj5cQdakVcAEDlhku46r99O
YNvm3vaOZnroh8R3Xbly9y6demisQQTKwtbBuM+/p4evadQcIx68j9HA6+Q+B469hv6UO4RxvSb7
urBBcRDg7TcdSGiMzo4CUokStKxqQn171XWlLA8+cZJBWNlC6mGi0rRrGq+OVka5lPng5LHg4USh
awso1vkwRUpanueIW6jtYN31tt/RFrTiDq9fuKrcUDtovd8eWmjoTYSG/Z+l2CdmFeChoKqCVIjt
ex4/ggiL1jdQOMrJVZ/8tKoHFn9eXjtLB/1JDHMOaFKuHdmORIyaWg+EtH4Ob4NB/5na2RFghD3a
6d+bWL2jtOmT1jiU2ZoA6cJiOvsFs8MBtRzkxx5+gYAnMIVMWl3fQmTn2mmG0AbATiXp2nk07cjZ
Swp9sj/2EeACfsE2VdzM2tGwRKCV8ejsNLuXb+0YR5MJYN88MlRuHypds/MtsWH06ke2G8dHI7ay
vVuKzty23NKvUur1zcpethZ+mWma6IfagG7jjXz+yZ2hE4OYqgx2au+00duWyRoAajEE9hK4B1DJ
+GLe0zl5plyFwxhyWoeKoOALQMblVbWQpxjgWE8Wk9Oz4ctDv1UVHVsbT4Y835Mqho/fUSbEpyxa
+ZRLkVDum6TocDZ8wZY6IuUZiXHCJ2kfpNCfFvTKFg8x+Zs4yPGgWGEaU7f1/Lt43LNq3AH4Lrl+
beg/9ara1wNO2tRek2dZ3JIW2uHoNUJFEKWS81hEM0uLudmkqncb9S8oyvg62xs8g5nKnSZenPa6
ta/y7oU5K7jnpa14GnmWX3YFkQmTyEp0deNWN0ZxIIYG579bl70Y4/7yIlnKCoCxnwBCLp46X2yX
UovFudKFCEpqHS1BHlX3TLtyE8diW6aN35j9ja5nR0/zrmojer8cfmmsAPDCRMGdasZ/vsJJASJp
G7uFtdx0a9NXZTOfCBN+0R4s2PQ3LNbrJl4Tp1oeMTIRZyq+g2g0293aoEwWxRjxkNnPAziemjLC
wWiyIHPio2P0IK3Ac7U0Azv6zK01xsFSpgLjKTwr0SYH+GZ+oZgRM9yuwW4R9dErkcsfvL5Gf1kB
+r336MajOxptOcTnUtQCt9ma5tzSa9Bw4MU6iXQg8Z2zgiRNorqFYXrQpwcDPagGmABL+81wNjja
nquDFd3A9ei/f2lgdqHE8AeTMEfzA3QcV2y6YEA/T49ZI3PY+DTlDc0hvt4mt24afXQZbVb690tH
E4gxkCcAawGl+/m9ZsqCJ6QRgVWZcCoufNdBsgvQjw6ux+URLiRIEIFAVxVKvoBAzxmuUWlJ3RWg
xXX2T9iD7CBlFzZ4F9JGHlzI5F+OtvQV8Z4ApgWhUMf906o42Totj6D0TvGkQOrz9MfEmsDqRM82
hlch473vqB50bbSN0YG8HHphTs8iz45GTcDvpp8eM3V030dp0BRALPF4a7prMqdLpzBC4fKa/C6x
XGc5rqZGMF5ynA/NaF5ZaMPi5j8yLQ7NUm6y3PLzkm2F9zg67HrsnV2tr5VIFwfrEhxPqFhi085O
i2JMKsIKDHbUvgM9Vmu1XzaPNRrMlyd14SQEKwQNB4j/meg8z0baeugXY08izTXaK+l1GxzVgVMZ
P7Wi2Wv5cODRmt3GAhptMoPChYqGFh5P8zeLVbou1H4RM0sOttgn9pUR7yTf4+1ZeHs2hrn7zdaO
Bd2S9AV2UT68c233rv3P4rnIq/GggH4Kbm8L3qbnd21r0oFpCr8jRXUh21nms2vfeHC6zdg15Wv2
HItf9N9o9ow90A2qStBjx0zDmqDRv6HWEA6D5ZdrR97SgYBiBuYXFbdJOvJ8WBEnqm/bEY9+vQkA
rEDHpX0sjPKamdnjQOXD5RW0uFlw+BCwwEChQ7flPF6tD3qCt6IIDKqA4CthzLHNWt23yhto4EDA
N0oeo+I18aBtlzxfDr6Qz6JS9W9sch4bFt6GLtE5B2QxBkw8PRpsDbI67YDZewGIScAFUfuAiOm8
fgGzr5J5ERQkueZtPEABbF0hC0wOl0eydD8D6DXB+MBineAq50OxW/DcrQYd3VpSsUtiZvmjlccP
uRfTsLMHvmOtuEldB8GBn6mVlfosVkgMY/sF+urNoRO5Wknm/1xU89EDMvrH3gUUvzlqIFdIGtIW
H1eikt9xw+/hZV3Zn6BkXlv6RGPHAWx90MTxS1vurFYGkFTfJ/m99Jx9Zjd+hAZq6iTXkefsGNGA
pl9r8y1PnW26kO5Ahcqa01W6uk1jRbEKig528ulVm72lkQ88CSSKX1KrPFjJm1GbPnH6Z5LzbZpK
X+prRI+lhYLlAXFsPEeQ3M6OUnwQI8nQmwsSExydxDKGPXDIAKXXciVVX46Ed4/3h6n4J9U8uYNR
v6t4Oz1hU4vsPYPt645vHO7uLi/JpRML7Vq0321UgsFYP1+Rg25qKTiq8PYBIKWs90n2mYBNbK2p
FCyeIBNuGs8ByCZ9KVMWCgyuJgUvWlRRRDYMTj9bW5cNEgmte+k85X4zWsPY58wtj7VbG0fPkca1
VZTQ0jNovHaiTUfxfNHTqfwCDCtIoPMCLWyaiWlPZhW19LvkGInPVvtNmo0LtWSyq4odX9tnS1N9
GnGW2yhWyppOtplp8V7pASeoC6u73lzr9i/dDadxZo+8KI90UbeIoxG+1SoAzugQaEN9gNk2vFLY
yvGxlF2chputoN5kyZD0mEjevI0SAgDlU5886looIuELur28Xg17Ou6/fDg0DdDsn0Sr5pnFmOap
W5i4Y1ECAS4zl8MgdzUgX/UGW8a5kg2pzE0MPPVWwa/6VS8luddsqsyrxs079CpLY9g6mQlrjxaF
khhYOKUeiBK6G5ijafJ7nD7VruwLy90nUTZ8ZAaoBYGtYnPDxhjHYOzF2XVdURhcEPBFJWT5O8E2
g63JK64LbZNMy9YsSAR1n1Y3Pmmj13tS95kK9ZxqSdixtIAK3hB5t7ZWpUAMGl55b8aW/lwRg7/Z
eg4lLs3wRmT5tR7rgZUYEViIokkPbd6byFsVhTwbCHT4DV5727mRaftc1+IPQyZliKqnfDIrsy9D
1Vb9pk0b/TtoC9jrlp44IAXlMXO2NqvIVdzDONhvyr7hQV73NtvVOdABwC9OghIGtyZKlr6nFYGe
Z8NbMvq0HADySIeiwtEEgfurPmMUkoVx6n0KGHEEqnXp7ywujUNu0mSHKoEKKQcP6wp4esg8NdDp
8yuBSfbjOlVpCM++NgCIEN6DrW7lv6pStTfOSEUNCcs0aqEl20JJA94s9u+cRs2HkTTKC7K4lj/b
2iieBLyjIt+ulBc2nkZ/cxvT++gKN76Fe4aeBrHiArwIazxa0DTedDKDf4KBa7/oqbfriogMoLg3
h7xp06ux74sDCl3koDcog1dD2Sc+KRgMb2WNFabJwSyubFuZ+U1hC29DtC6JQ+g2FlCi66IbnZSa
3CvoDMVhRnTtJm+xdn0liHgjUgEJEwE0aAVSjVUV9jBeEw/lkLJrRyrTCqpyrMDcGapqMioTtb0Z
MhZvU4aWg2aPxpMlh2QE/hm27D4xBTHuS7srAOrsjTa+0RppHoee1BsTSfAP8N2rHbQ1gE0tsTLy
lSfG4vE+kTzQZ8OJas7JxlI2WD05PI1TqKtFZMeqG9K/Z8mtmflFujfFbzmGyjw63ir3feFAwKsG
NR4wPif59tm5KrqGVnWGzAAk4SMoYrd2/JnB9ANyLzuCcKrvtuiCX1d54tccAHhLrBxKC0cgBLMA
4wesDCLe8z5CoeljzpxWAKlh+CTY2ce2t7ArdUg/rJnxLZzuSIXRz8Q/SMXnxx8vaytXLvICkdUQ
Y0DJOoKwRAZWIyUclVhXmtk1iAXpmrbVUmAQnkBgBHfN/qLPYWjcro1GQ22rBer3tswd9FP3KnqO
zGRlNS3NJ6oqECYksO3AKX+elJSqx3ldATAd1RbqaJUlrgx9aLkPeVvoJ+H4asMxNrLCH1unX1O2
Wci80Mn0gIZBbQei7LPojanqZOwR3YIXdK23uMiiA0/WXDAX0gGoBIKgb+FJADDDPAxKkV7JSqQD
RrOR9h4OFLixn921p+JSeg+oBPJVzCQqAPPVqZyhNMs4AdUPc/VWoU+LYpwCkyhoAEeHRaoT41ew
NFOAc/dW5PgKl9z3qGu7yudxnB2L2HCvWd3RPYsdgMlxG14T2Zsbw+Idiha1k0Vh1vToi3IHKuFE
dmyNnbNUlMJsAeFPJvwvQMDni4J2SWHrLUytSwfVAjb6jBcbPn5nZuEb7Dv4M4SHuWWspDdLq+E0
7OwzZXWRE5kibGv3mzJ/NpXa8TVTwOm3z3IaSKtYDtBXE5Rmnow23KxVpyM57lCnjk12l8XtioDC
WohpOZ6+J4TExo4RIs8zfOGIPZAm+e9vlqlHjaYQpEunCvR5DFnpbsdrWEh5evlY1NpHHPEtTAVW
cvcpo/wyWydhZgWBNuHSaTyEgYF6ye8EOAosuUmpz+nG7L7lzu5yzrlw8mFYGBIIrQ6kfmdLIK9Q
PcztGjr3ioVCNHfp6G6awQIRIQrdXK3cJovhoHEx8Vqn7tosXDo6ldMayN8jVFuNkW/sygEfApJe
Jrsp11ySFs5aCz3of6LN1gV4GIOWKkST2t3Y1z4hn3V209hbhg5NsXYYLX06sDXAHsQOhsjTbIVY
GdQ3WT+5uTi/LHdD3d3Q/+bpM+2jsGo/B2utxb40mdCBAMCJAgmHEtX5krTMAXXzOKuAtgMtUkSl
P3Jr8NssDRRzVdA67Y/Lq2XhwEB1ADksePFTPjT7fDkbBBWTRIMQgIoNzl0c2zuC7Ni/HGdpZEgP
TbzbIYH8RV3IU8pNsNcAsK033XgNbVEfPBomkRyuUT6XQ6GXhtMXehBzYK0ZQdhg5ABQufJN6Drg
aC8KuL4y2qu1eu3SAnHAH/ufUHNsrZNkyKMMQNXB4CLytneqkIxO4GL3ce8jr8NmTXllKXXFB/s3
5GyJJG0BEZsBIV0461XlC0Xepg/5xtKye6BQfTGxa9Htmhwu9B2nNOgjsoIxWkgGJtgU5PQpkg60
lM6XKVqVnUxHzDCHYWoC5WqqyZtG0w8ecNOX181aqOlAOLkIuNYRU5tkgaqh2nuVHWpIXJshA2Nv
5cpZOlqAywfjAgZs+KKznWAOikpPAX6adsUmgj1BSDTxpA39JnXzjce1zTCIlSto6Zo7jTk7ztw4
dViXIiaHt30hTVQIny7P39L+diE3YKEOCXTFfDNEwPVZtQJusbQjiC1yPxsAuPNWtHMX5+7fKPN9
UICP1o09cMljS1Gs0F6TjN5O8F3Nhd9RbO26eM0DbWnrnQxsXuMXTWk4YwbAtcO+Ofzei36T4ZDU
m5Hfs/zJ6X5dnsfFdXgywtktnjYJ0ZMpHItuvAFaZZtRvq7q9C+uh5Mo5vlqT2x0E81pHqWLzkWf
oqCeMXNl9y6dj6czN/2Iky0l0PcxeoogIFv7ZNgb7ae0Huzkp2Nv/mLSJtk6gOU8nPuz4bRp27iG
wKR1aAqkehOayR52STR6vRxncfmdxJmNKK1pi2Y0RmROy63NfnqlHvRGus04fbcj66rMsr85LU5C
zk4Lt+jtdBwRMm9QGI1Cxh5rBelMtBDtn6xba3IvLj+wlMG3A1ADXa3zb6bi2uPEnQ6nWPN5d1sC
idYlD3a21jJYXByAQky8PuiWzbfVGHWK6DkC1fybnd9ofAuqclDQTYV60l98tZNQsy1VoCTnDiZC
Ke2oZ8Qnebvh/CpGbSTLjvZaX3lxb52Emy1GMzGZTuU0hXq1zVh0HfdrjuJf7SggMoGCwz+zN1uI
eULzxGoRY6AflfmgYCrOBt9TVw2U/cctOHvQNeTlvkn3cIQLnOSlp49Oc6+g1lZrz5fndzFVOP01
szUKvCj04S38GhhitfIa3TzfBWK0q2O/dK4pUjCig318zYrNqgzGn47P/NkDCAjsAiGFARLjLE/R
HHhDebWC7IFH3jMTlaaqv9Va5CZGtlNU+GMhw0F+B+MbDOxozaxwOT6KMpD8QJ4CYPv5junQE+0T
DUyP1nAOptnBuIz7RfuiO51v5SakJsH9zaMPy5Fvlr5yOiz1/4CRBbsfffxJr242emG2HVCkGH3X
f+sLJ4yIDJU3qaBXrxElB5R5N+WQYWkMm9iGqV2PnMNpjjJfdSVZOjpOf8psmwFQC3+ZBhNRUDDd
2Uanv/Ay06t4v7LcpjHNv/hpoNmMN2CxT5wspGou0t/s1fTgG1D6tXh2uhYWjrsK1ZcUbQO21kNa
qrZMPicTSxXsDIhUnn9swAqyrqKY7tgUPpQCbOfT1B9yY5PCAyJL75i6zf8Cg3kWc7qUTq7R0cLO
aivErFDIrzYkUSYPnTTvARxJhndQKvrHyzO8dM2djnJKiU4isjEp885ARGhWptp1VkKLQfhsCEz9
JuVrlerpdPj6Of93TkGWOI8WGZVKSYnP6RYwPxL1vgSk3aW/Lo9p6b75d0xfsQyjBHh5GpMa2kBE
FbIR+OIlTznFMMe1pubikQj3NRDZUMDy6Bxgw4nhiBZOSIHN4L0zBrr+YFvcL91nz/kBzC4Xyk+s
NxHdtcXK/ljeh/+EnqNt6kGzM08hdFMN255s87YNc/iCJX+hqzD5Sf3BMuH0+dLdcOUAwhRBpFy8
smgrVUDiG6L3vmFe8TR0x2BcdUVe3PwnMWe7wR1HXhgCMR2UDjJ3y3XUh1HrT7eafe1AmTTaOFqY
GB+Xl88SKeJsrLM9kXSe1nIDcYu8CyQ9yObWdnC4w+XxCESnrjUhqnpMbFviR87aHln8pgCUA9M0
+T2ZsxvWQCcQyEPg47mQL22fPiR9H/TslWtrslKLu/Ek0vRLTvZ+M3QcwtaIJCIeloyFJrjCpVZs
Ls/n0oBQP8bqMQE/hYDteRhhdAOAO+Aqcg30BzdNQeyLcY4WlvU9M9qV5+9iNCA3YQOBP2vehvMq
mRuaDqqQRpAyRSYQoizIteoB0pDB5YEtzR+4g/+Emq1PsyQcGj8IxTTwkjOzQfMZnO+wdOzd5Uh/
Cqzzg/M01GwOXbtgXZcjlCiua/Kd0HunvG2rIyt/ZrBRHb/rxqsR7Un3TWSPUKCiaz6uS2fqyQ/4
Y1N2slbQhHVqtJSR+ojPPL/SvePkLOmR+zxZ6z4tXUmnoWZ5TldFVk2BkA/q0f2dsdesSHzhdGGp
YeEAkdpZfGV6Fz8kCpWARwL79UV4XUsdLau7CB+ysA9AF7+0JQur7i+YHEDa/htmljWZHkMPzUIY
ZJHXjbC2I0Ikg70Htm/FC2xhDsGrhgyiAyA0eJGzOYQz6/98LkuzkZ6pSmx6PYcJRuzep6iqhbYc
QGXrarmSTyy8iKDjBpqghw4tiorTVJ+uE8jjszxnIrBFoj0CqE/DluBYubwfpuU+2w5oGqITO1ni
QU9qth3GyoxEbuJhDA0Rpw31BJIhkBX67qHCweEFZMgVvjVZGhdE+VG5h1sl3E5n46pEh4phNcHe
wCowQYHmbQedXNjStTakCew9LCE2CbH8zNYOJiQHXTfe2E2ya8bUl3GPylUfRk6/GR33WReG73kc
ldQMQkxZWBY0yEgWXp6khZPQhlcaDsFJVQYVk/NPoQa4Tw0lQI1FXcPGE9lI6vP0M28eLsdZWms2
qK/4A9fli0Oh2xUaqljoxw/NzobhZMQOMRCIUM+xmr2Lffx/Czc7dYUhR90dp3Dxi6DMN+ht2t2x
6KXoO39V2X/pGQBVa8AC4XIL7PicYJuXVTLUugMacx9yWMzRxk8zI6wJoL5+bR9GcSPWaJlLX25S
7gaoA0fSly5iTFp7YLwH2UGGjcmDgv8q1HOvr/HkFg71Pwrh/xtndiBB6xfdBQPbyPb2HVSAHN/W
LN8YA16uoh+nl9p8y+JknfwzTIIXwHw1xoOUVoJYrnE/WPfaABW2zoc2Xtt0UJXfgnAvyi20lyBm
u/PWSq2Ln9EFam0iuk5tzGkqTs6l3HFTJ1fDn0Xa6D+z6rtrb0kHZUu4RkHXoN3xYWVfLB0ZpyFn
C5U10VDUDr6iU8tgHOlTbmorp+3iBzwZ1ewcZI6pertDCK1ix8qGTiOESDuZ3NgZ/9atyk4uFUCw
xf+ZRTp7vxGH16XXYBbdqv+U7M6FUQln8R1qYFel2T5psbelKFQ21lv9VzCns+izS40K2qiSYrSs
PmTVpkoHIBkftfYzil89dhTlk+FtpPlcWis55dKL4CzybKMkGiGF8hAZNhWhJiHk07Cj7aR30hEv
dcm3qn8E8W2nxV2YpU/KfDW6NQm91cmf1UIy01GiLzH5WfXJowcgGsOGBnl61/1xYyhGvMW+1Ws2
v4tnEeSL4W4CYLwxv2qVivWhsBCVGWHRPLn1fdRv02JlIS/dIdC2/d8ocwHQCdwoNBtRbAt3eovb
dTsae2J/J7Uv++fLN8hC9oCigA56MCiZ8L6Z7ZrEVQVI/ziKqAfiTbZzyldFtSepFz7oV7DvID63
2UqHZCXo/KlugXH0/5nunQhF92JH1ykelMxGvfToxonvFCvX/3Sgzg7cCY4HWgMkP5AJznYLZOZo
DAAeciTjoYTSFJEH1a214BdWx1mQ2cawcyePGhNBxuG+wSudU0g0IAezVy79tcHM1n6ieQYQBVMc
7weTfVBDRcv77/5LADAC4De9Uf+wKc/viKKCeSaMLLAIeWDxV/TjvHGjbGiMlmsfZ3HeQFzC9Y5i
yhdBC0qAqhY6QpXR3dj9qvonN36ym//+CsCA/o0y3VAnl96YoaPENUTRXBRKuV95GyfaVO17bFZo
4a8suKU7FjrOBmj9Du4Ifb6v0OmOazKFc/M7Gf/ozQoW1a+O/eCOe6Pf9C1kCFbWxcIFiAKt64Ic
DzwNKibnIwTo2LP4lAxyu4GDK9Rs3I0A2Nk7VlayMr6lHeziFATAFikZoITnsWDdKkjkTbhTeA+L
7ECNFybevGHw7ebnaG4kTuDLB9XSKsHygGwVEibAd2YHlaocHqc9ItoALGpNFGgWNBrGKCSgKP2f
Qs3f9+g5ZHaVTaG0PsiGbK+RbyZo+aPw1voYy6PCE4rCnh49wVkqVsckKofYFoFqJP8swBb/4ZWG
9gakdvlUuySCxbLg8TVA+PzIx9E9OorAo8EwKDsA5ONCmYRCR/ehK3Kjhf8zq7pQN/NuJX9buJMA
byAGnaC+aDfNZr+0h6EGPQKYZrRjUVx16ntbdD4HNcwUDIJv75c/wdJanmy3wIRFzm/R2VkaO23Z
lTXisabyMwHVl/cB6bij33vJX1BWgJgCfwT2NpAenTc3NEuK1pzGNlbS+DYQpjbELW8kVGtDgNNu
4aWQ7DH4FUzH0jPahW7GpMyBp+KX/cq4CXpoCmSxLZ3o1St09Qgoh/E0JgMxArPjzXvvmNmeWLn9
u7Jb+gH2arepu9ZM/QE9n4NV1PYbdnysfKfJvUcvzexspwmr70On6hjbyM7JvtlMg3K9Y9YhdHSM
3/Foot5hGLGx9rBZuJlg/YJ6MfqRqEnMrcy6mMGpXsFFGpKxtyIWR16YAMO4//2gg9oIwJfo+0Ej
aA56B2nRg9h0VqIW7nNwPHTyhNo3zX6Y/cqyXzjmcJri/HYnwQryhWZYFExYycSHq3wQWksFY7b6
Sg4oog67XLADvsflhb+U2SIkKHGg24PHPgcUeZqUZQUbR5BOf+vZDietb7SJz/OgG7JtRt+FeI3N
17RYERVY4mifBp5jjIayzfTGRGALApMVIPW1Fqb03o4+CO/8qgfh5opWO2jGJhQOxvfSfUvi91Hc
1mvcgqXu7tlPmd0uQwNPnNbBT9E0GdiQ2eoN9Lfz0NY/UrcOTLkn+TEeQxDFYwiWABtb/IXeJDSz
4aMJyD9QXXNKtWtGYF+ZAEhHEMpI7TvGHF8XK6fcUpaAWxRbBjTWSW9zdqwStyF55ExIbxTJ+i0n
H1G+86aFLLepupKwHnLcVW3p6WU6y4YnCUjYUIJGBlzqtI1PUqGoxE/pswkxLd6JdUMoD23noSQP
hAwhG65qawPgwOV1vXCBnMWcLsKTmJYLzXPLA25TA+dm5GD8q4+pU2BzDgoZIPwA3VyOuLiKToc5
u1sH1ceDa00h5UYXW2Ht8nE3ISUMd18ajZ+UBxrfWDRsKliIPJT09fIPWB7yJLKAFYQn8+zj4oFR
8o6DCqnrN6UI6+bRa9A9HzdAjBQ4si9HW3qXY4b/CTd/VP0/0s5rN26s6dpXRIA5nLKDupWDLdk+
IcayzZwzr/57OD/+191bRBP2zIGBQQMq1o61q1atFYdlXHgKsxrJwUZTD7lzP3bHttxIKaLANPR5
5mshHyg4p+aPodLX7C+vqt/2hU2bw7tA4zru+tMRRSE9fCvosZM3Y/g50A4Dgsx+tGJz6b45dVmI
EvqQu0GdR1hVn4Lupzzd6+2vy8O6dAOcmhCC6qLrkmmQGdWA7vwcFJWs7A1AEE56QEKrmmd25QZY
CH1QI6Y5miYgmBxFhJjUK04/aYDiJ+ea3kW5s12n+h56V9bqnC2ZIrcKQxEgY+2D+JhTpbo3+n2x
GaRvebY1JrBU8U6jW26Y1oBvC5Eu7eszpTV9OzBwCMtDbwwbwumBtomUunx2y3t8F0XvXXm4PGFL
Zyp04+RPONt4nIhBiNLJpgdtAfdYa6B9nFk6rWJ6okNZXzeon421zI0yOHJ2a0o2Pbtp1PbJtvSH
dKVQsji8J18yHxAnZx58u7rcaTIa5cHwVE/vefilARkwxtRGp7VLc3F8HRjE4GHTYbYXxtc2NL+C
tgFk0IS6imdJ+hYy6i+5Y32REgBDl0d5wRphEcwftORBCyRSW8khRDZ2HpVQQqZvdtF0BzW0q53V
88KtAk++umxuYaODhLdoAeQwNT6IPgV+F9qlQ9+GHE2225YxaC5FRaex0dfYJ5c8o1iHvLwBDQKq
oeeTFiK86qApVG4UrbgKqmyXdd1xCK1D09YrIdecchDuYSANNBvwakciTyyntH1P0bHGlB01h9Qa
rgJrjZpvaeBoCaHwycZTPjC1eIEkl6aGRG3U8ExG3eQHslboqUzWz8sztLTtYIxA8pQDhdYFMZQp
SboVRdWXYF9APsvtDYCKndN5x0K2ruSmuo/VEmnNYq949o8V2/PaFgfSgmqWwB99Y/Iu53NG1aaN
AmsqN6o37hpv2uVNAuFYtzfL6q43A+752k0liM5S4yobg2glG7Kw0edJJHkFHBQWP+Gmr9qsobVe
LrnWqXAGRTm4Wt/dU+YJdnokpa5stcrustNLM3tiU7zuoclgUXZKycWEspL1TeYxlCUQRV82s7Qd
ZpZbdWbroLtIOMNSWvgky1PnjinnSu6H91IxDsZUHUxN2V82tfT0Qa6Gy8jm/CKSEbde5ST6ZJCO
y3t1kwGn1Dt964PupLV/G8tAW9tym3avMVFF1/krZ8zCTX9mXfDUHgCL+SXW63awdhBS088R9vu+
0IGWhNK44Sx/GCFf20yNIq+soMXtQ/s2SpKgIsjIC8c3TYyTRemcJRREjyai0+RUhr3jlf8oo3od
edpVC2i7DRzf5dhYCc6XJpkGgpn4BOweXbXn+yezq9GuHKvc8B666+vhGZ7UZ8mXv5ST8/XyJC8t
2xNT/47DyZ04joUNhsXGVFPQSz1m6UPUmcHGrPS1HOzS8WpT3qTwz7jCeXbulTo2tgaun0uDRChP
ua+9brxf9ubfBIB48jjgICygqrOSrzBtKYyG0xirxSyjVupbubyZxh9tfEgSzc3qL0Fj3pj+57E4
esNLqfyInGJTJndSsU+ng5Vd6SMgzF3hXyGu1WvHyx/3cVZViHUIumANgnVcpH+sB8PX845Ob4Wu
OcS52tTfjOp75Dz/hR1kKBF+p4rEDX0+zoPTaR21QLh8kGE3KEZEPUUrWPRW5QUWPcIlesj+Ff0V
zvlAKiqvDxH3o18d5cJn2HlG72FI/7ns0MeFQ4vQv5ntGXAA8c+5Q86AcKbtkV9q+sREB7qBw8Lz
1lrYl5xhJ5BE/5fMVoxT61Yy6irgZdEVQ3JDOCrd5ZVKby/4Rn/s65X6x8eNN2dvKa3RHDpnVYVZ
Ujx4SyaPVENlecRN7ZXRWhszX2OQWho72LNnvk+NflSxXRm+FC1OMh7dg3VIvR9q8uXy3Myn8PmG
ww0ayvGFLh2i2vO5Qe20G82UBuXUgJrR9VIIIIIb6MzcSD/q7c/L1pa9+W1t/v3ktFIUL9SSGGth
b+wmGdLWxNpeNvHx2sEhaC0cRTeop4i7tHS00Z9y3kVyq91Lib1T8q/O8Gypr+rUQlvS8vQr1/jT
Lhv9gD3XErs0jYaHXy8d6nYfGFcj9EJDehWagFBINxZr3UELy29WxeVugymaPPv8RScjaQ9B5HSD
Rs6pLpFZ2EuTvI1XJacWrADyoi3E1OduBUdY5N7Q56PfEu4mRro184EmXol8RLRRx+htjMxPXf5q
SMk29p7obHlH1v6GJpHK0bYl/FuXJ1aZsw/CUj37mPn3E5frnmy4N8fejvMkIRRXNHAdh9uYK9Bt
7LeszW86oBvOJO2S/m4YxpVjbGEweAiSR+byo0NQ7NBRByiXo3wooQu0P/Fe8yHU7+pNXCdrkdvH
+FfVqXFSvoUwG1puYdjzQglDynHVJh9RxusQSnWLSX4sLf/dMNuHuIytFQTBwsYEWgljANBm6jZi
CcBo0NFUq6ZiAU+3INZumqzcXZ6/heGDlwCQNv1V7EvxQdOHRmhHqgq7Yf6pGJ+T7Gr8czzJTLPI
roCqCEZWce9Phh2XXmxUG0gItgPEJRDrQons/7mkLHaofs/YNrgmxdEK26Tz+wQ7JSzisJh72qEM
j7a0vzxiCzfa/PwzuV5mCkGxWlJlPERpb6w2vnRrZs9qeZjQSVzr81iaF3Y2oogyQRdMuefbyoE5
bygtvWJvtzT22Ye2cfZhr/9xhoMxYynPIDnaQi3hool9PaUSyJilE7IaT5ZXuvTv2uTG/mLQTuwI
V8yYwsedB9jxUm0fzOoDlvkZarDMzceVfMPCqX/m0jyyJwdSGBtaZLeYGqETMFGn7Q1nm5cwZSvd
a2W+JxW61mvERgt56fOBnFfNiVWpybSpq7A6gfaBZc9Rf44KRGUcRLlr6UeY8ngcN40Kgv4IQdnl
4V04KAAMoAAHuHMuqwlHU+XUVRZlXkUdJdqAzwEZ/ecTSAOmRR2SO0f5oHGcks8wh7lQlSGIMgKH
s75GyUs4rcQJS44Q8tAHo9k8kkVOiE6N2yLPwnoTlg0NQJueMO7yUC1sLAK33xaEBzC6EBMkgFgo
nKNRJ65UA3L7Gy84UjmKZnlTWVgMpVZoPQyp9SbptG1NeUtZ09RcuIs4r39bEI4HaWjloSyw0DuP
YbKTMtjwQCl7bqatFJiWLNHxQmIS2neQc/OMnSxsbRhY1pBrbsb0pmrIOxFE/MjDbeMdLk/MmiFh
Ypo2DcIqx5DDCusVtDR5zlJPAp2wVvZcaK6hu1q1SEHo891nCLYo3ENG3Jc1Ons9Am5fyvzelGAp
fDfGLdzOTf+u6+9Tfc9rXTMqF+h3a6+sw6WVfvIJpgCsLdOqlceRT5jAl3fmk56v5OUX7im4Eqjp
m4QOMwr6fOIkOc9ilKLrTaOobk/YUnmuqlQuXfiXJ27hwD01JJbUbWms29jGE3kE6g2L/Y0eXs+v
Y17Ghr7XgpV0xJo99dyxPJeUzjex10aHrNhWOiHYPjU2iuQW6S9rbbEsHRgn4yhekbYBTspoGMcJ
aQeZZvPvfrMCkFozMf9+ssfqRqt1lNaZKli4h9dUuU/WEBfLq2EGcpPdUniDnZvoyygOsxAvZoxB
edv6u0C7GtZEiBYXtU79iwYdIFSiiAKVJ0uaWhwZIhnEdOo6awXYBQtwhMFdQVQMYkVErcVx5SWl
OpYbkwDcBZyzhUK8XomK5u0vvGkoqdFkC48Pl574ptCteGoiRy+Rr6u2knlVxV8oJ0yoIRbtQ7CG
DF1yiawSjwqbqsIHPFGZ6OZUBWTwzESeXsym/DwGTvXniRHSML+NCCceLRcZUlQkP/uwclFNuG5M
nQvDPFw+CxZGboZaKHMlZi6RCIdOGXlKlKExvaHBLUBR1QJkgxKhm2X5Q1k59rOnl+WnMCmNFcML
hwJJOXRveJzxQjOELdR0gdfaQC02oXz07V3rPFbmlRLdlfG3uoEJ5OmynwuX1Zk54YbXfdy39Lm9
bjR3rbyLpWIXlRXR3ha9kJXluLBAUOugCc0E9kpiQfDN152iTZ2O2LI8dmm8SUCTXHZn4XQ4syC4
YyWJgTrZgDsFwJEs3tTRs57e5fWwvWxoadxOXZl/Pznpgh7iU7TPCVTlp7rP3cxHXb68UXKYmOni
u2xszSthzRcmAr253FebdpLKhzSIh10rlf5TMTlPctaoK74tnOJssLl6hNDZfAKe+zYiMleMBuY6
5ylLj1X4w+lWVsLS8M1EezplYsgHRBBnV8ZDOqpTtanRtTXcvj30MRijl+7PuzPozDgxJPjiqR5g
zhhDdnRAFiaSH61uq7fbMXgOupVAZWl5/7ZFxHw+bnbbRQAQsdUML2F/bf9FioOCE/RR3HpzV58Q
L4x+MAxmq3E0+BU1yreI3ndZWknVLJT16C1BWYctSq7mA0Va3wTlRMjOFvK33rBN6nTrm24tv6rN
lybZ2cMt6KvJ+XV5iS+tuROrYuyVwl2m1rNvdv6jSIw3tVJ3dp19+W9WhOdlnydOkfb4Rhh5FdMa
kSb5tWav8SAuXR60Ec+FJspMVNnPF4LnZJAK6Thjyb/y5NCnz1Meu13lTj0D+f2yTwvAubkZ6Lc1
4cxTAx2NshBrlIXNb0Hcj5Y7qFnyY2DdPzaKb2yMrM5vLYCaR8r99U6WknCDQnl9DKLU3PZVY++a
uPhx+cMWpxSQ5L9J5Fl35nwUtDDRm94x+a70sY/vE5qH5ee/MAGZEWoeBqkl0URnJ74dp7huTMgQ
dzHd9nXhpp63EnT8G40JgRR1QxBKM8kvbdTCwglzLRtTc+TmitVd17y1vAraQN1GkbPvy3fVctyy
azdDARBF7u4abdTdvpz2dft1sh+ToDpKin5NyuHBkL1t4axpvi4dPaffp52PdR9YaulFdNnm8Vuj
36VrMK2lFX3692f7J9ddrkd6rOscbSpHj5Yep6bbWsF1FD16HeC6lczX0so5tSbsH+QXpEgFtUBD
1rexmlMCr8Ya3HPpTj21Iewas7WnviwYMTjdoviTxvsu3qrjygJdAAqolD8Bo89kk5SdhYnx4dUf
0gRXJvW19y26MI8VYNbcOsK0YdbXOpnQcu0ZtuTbqVFhtmpHK23PYLX23eck/mQkvJHu/qJLD9cI
VGfWaIJ9EcIWWm2XQtGPlSLehWVKV1v3OmV/Lnt5bka49ezU9uS4ZKIQjpryrTMi+TJNsGqNLvqT
rq6t3OLLU3bilzBl9MjWvfzvyhgbtCDBtRjRLW+B21SLtv0sNJJA8p0DjHbK7urPD7TTMRVmTg3A
sWsyY+rJT2H7NW6vquH6soml0OvUhLC5JNXKJzlWiCKG5LmzVXdEq762qk8V3RHUA1bSbksnE0Dn
ucYHnccH1Fw5SUZYe5gzE+nnGPXfMwRJLnu0dFzwnKC+AOM/JRPhcO59r0NThVs9LO23EO48JTfv
7MBYMbOUGqdR77cdYSUqtOyVVYKdIA0/1+XnsHWO5phAqDButPFtmKQrtWtf6rDf+f0sBxhu7DH5
fNnZpffh6UcIq1O3UiXs5fnKG7WH1gvQsap3UaLfSqZ/TWlkZ6BekWP+stm1MRYWZherBvzemI0r
zSXP4xYKqCvzeNnKmnPC2tTCvAHPiZUq2di4MXzWUGXXgI38k8Q3HsXfy/YWD8qTGRUuATk34zKw
Znv6LvC2AJsy543Grr+wQoMVS3MmlhEFl7MkkFFI562YabfycGX4276905SV2HYxcKebFFQlxTxy
pUK8FfoWHYizM2H+WumqG15Xvyxza6kP0BpYyXbo/hnXNGMXD5MTm3PccBIX+E2tWWOBTVSZ4ujX
YLRuP7450X2zymq4FIKg7QymmA5DEBiCexB5WySB2X2GfVdld21wV+kPTfGqTU/gDv98xk5tCW61
qjSNbY4tPQncwNwV3lZHf0vqV9b7mk/zfjgZPiiVwtxEgmoTtMkuH2wklX6EpgpJQUNXvbYhStn9
J89EHCrSKG1Z+fMoFg+5/9PqPodgYJ01gOTSupir/aC/INHnMj13DHFduZcsqogGLa92cm/21xN8
q15zoxZXlz1aOplOTQlzNejJkLcmptCD8vJ/ZOto+D//mwlhmrIcUClvZiIdBe6X8FEq3svhz6G7
MxTjf0MmvoCdWo9TT5nXXNjqu0iGD1apUQMIKVg+KI4nby47tbj2gBeQL6N1l7zF+RSZTWGDX5uf
Z4P6OtHZupnMYVv1442cZLRdaG90dK7YXDpv4eIgXKQAN+fVz206eqD4VU95N81hnZtP9AYlh22i
v1z2bdkOYH2Nih+ALcE3H6YlnXaIauNk/RFp9gjVTkfyN8W4svjmPyS+C4FsEgHTljNjws4dAscQ
1fXEIJbdP3UBLFCjwfpqiHfQH2nZTlmT5l3cVyf2hAsrLTK/VwfsqdMh711N3frNV0u5y4o/xhhT
k1Cgd5iFai3UZc4dU1NJSZowqje5QnC465s7Dwkw9fin84QVWAJUQkNywiISKdVjQx2nBJXziJaz
W7C31bCV1p56HwcNtBOJ/FnKnmS+KOqh6k5Et71OFbvaIl6MzFdawIH5WKx1TX48is4NCbPT234A
DkajaqS9Q0ye8kauv18esSUTgKN18rJkNT90KSo2wHqps2uW9G2t/DK793yNrWfFhNhLOzht3KgT
JtTxGBlHTb5CV/eyF3O0eL5t5omYsfMkU8BhzzN2cu8VUjnKjWKTIAsR5WgoyPv5SspmyYtTE8K1
4GuRPEzg5IGcQZVV+AeIWHZlm/3xawpPNFkmMQTdhfIB4KolTZM3nGiRlv6kUx/iclqD7oAIPQea
jK6gStHo8uB9PHMwqWtgnakf6nTOnQ+ePkIhDtEkQQP4gsS/nxzzqusQtzwGgeY2lZuuFYk+Hqdn
FjUhse2VsIe33XzF0syel7uhDL8huHg7md1aP9fHWwlTkP7BrkHmkNz8uXNqa8ehN99KcLXcxH7z
bKZk9aTS/DT03nMrd9vcHD9fHtCFXvpzo8JaqeUS6lWZ68Lyp8eugI0htd/taNo41rfRslCpDPdj
ZSdgvKQnM6/v0Uu5kq3PcuJtHb27zgxrX8T+yrNhcQWfDIUwzyXoIc9L+SqlmfZeW90PIIDzoFzx
fnHEORzJIGtcy2IHnW6HbWsPbJR0+GY2uquj24DcJtwd03CoLWll9S4dxrxS5qw4De0fGK4bGQ7E
yMarJP3aaNneVsqndPqVddoNje4r8caibyfG1PPVVDqmb1G7JZ1So1mTxYe4PsoOGik3dXNU7DVq
ksUZOzGnnZur/Co0qoqhnDzP7Tukcgx5M4RrJZo1r4S3eCuZstR57JGhcVxJ+ycIt5L8jxK9dfaN
Jf24vDkW9/6JT7PPJ0d1hx69E5Ieol1EdYdQ3ZbND3/IjgkJv/9mSbg9aymrQnmOpczsVx5T4VTd
uP6U2X+Og2G3c7KASaUBBhGuc4/ohdStSHGI2TTdJXl73wyJG9Tx4bI7i3fciRlhlujjJKwquBmK
Jpa3Xh4qBygOtN1lK8tr4bczwvRkoS7XdoszZn1Ln95es750/bForkxpU9pfLxtbXgvw04MVQqBZ
FsJ3Y8gmx5NY39Apb6SW8MasXa203CD7cxZgJgmqKnuuuMzB4fkkleagaJ7J6KkhJLTms1a+WYME
p9NznCkbZe1OXTqVePDTyEirDWg6cRi1iWJeQLibVYYbV/cVyhx58TR2X6o1RsalQQQIrdG5RzfR
B9H2TG9HO8qIeXOf3syu8tUHVY3Cq6wwHuHMaj5dnrOlZTjXIeGsguYf2Pr5QM5oGT1t/JmGJdql
qn8/+sP+somFwQPGhDMgh1HWEucqN/zKniKQqI70FHZ3keYqVrE1SV/Y4cpyX0hyzS3lvBpoGaFE
LT64qpybLC+YqCCCbnV6dwppi9yiW4TjPiSNYWkQFMv9SBJses6MNVwYjxPGSwhd6bikK4tmDYiD
xapHlNvpaMQxiEuVGr8RRcFXyx/jndL08oTIXBx/yjyp38manx+lUEvfm9w2Nx20zy/wcsmfUK2Y
7v2RMmycSc3ejkKDt48t3fZa1d23jdLTWWDkrIhCi8t3OvbrL3EyaBujVoovQPntYDMohQTVTT58
lyXJeK5L27qvEseDgDINDqAKh59ha6YaZOpAtm1kjJBJmmTzlzk0eb3VkkA9FtMg7Xp/So6THFgp
hJwxzI56HES3pVdTv1SctpRdo2vUcTsOo2kBNtCz3o3N3FGvoEHXaeiaUj3YRUqBjmstWzXo2j7o
dwmyMjvL87pfXTs4tRtYURBunKh1tI2HJspxVLThJlKk9LZO0v6THU/Fay2Vn2nXfsRUdxjyzAKf
LU9T5zaWAxVkoKaztJSq7cOuT761VmNvJqVInluy3Qe/dhS6F1RoIrOB/D84grAqdroZ9x2IX9m8
0o1E25mRHB2VJFN3icKz1kRh8ppNI0EbUNVHqerKa6Pr7OMI+qIjcTUEu6aT2uY99lrFv4awLwGe
mRY2SvVmmO9KvbK06z4Y1E0T56njagPExJs0qZAjoQpcvOhVGBG3xtzRyKe/pkUFe47kOPuh8wAF
lJbZurZey9+GMYI7qEVyw9zqjg8WUIm8aE+3N72aZdH5L+1UN/ZLkgztuOloqHnL+iY9FDpM2Rtz
SuM9vEvjD9nygdJUtPfvUinuPiMu5KhbJfPM/GoqdWyqlRG8IZBY2te6XzqfCLrTwwhhguq5voEK
UzEYRe/CG0a7Rqa0ze2gFlZ2TRlH19HtUeVdVspB7uYOZUZXy1CDd/PMsWhaDYuCPdjn3b7NMv01
TP3YQzwry66lVJYPhRdXh4Gm9I1dTQUne1Lo1BNi1crc2Pc+GZ2mbDsYXO5arRn2lLXV6zrIyoMn
Nc6t1iehim0/RrZDbvxDk/TRM8TL0xGcOinvaQiVXe7BXa4Pk+9WhdPBOWUYvb8tEqs7IhqPDsAQ
Dsq2nDTllxZ2sNzUXUgQ1amD55r+4N1qkpS8yFbe/3SmNtyNzhQ/jX3eHHy/Gj4pSRKxAyN7uomz
yNumvqE9lbUibcIU/ghXw+e9UXYxwFHJr75BVR2qrpUW/lc1isiFFmFh949elqXXYEAl8qNykzzp
fe28NGrpP6ZgDb72Yz1aeznWnKupV73sMFlSfRsoicU1b4T+Lm1i86krEiSue1tKlNtGTopng/6N
G1Uyo1+5QYjo9pNDGlnX635n+1nruGZsd/1L02fJJorK5tqcrHFrpGm0i+kRGteO64XLDtknuBZm
ajTkkYVYq3es1LDrlGOhzeStNEFiPaQbKw825GP23O2fjfKnjjqpG3Bwtm58/X30822W3xny8P3y
NbXQ4ccL/eRjhIisluWi9uP55k18yAo+pVm6jaxvw6Btp9b/lZfvpW/cBh5BZwPfVL32tl28vE4/
QIgyEmTY7WyY0119dB1l7bYts21Wq4BMdcSLlIOuNzszCbYp5QCIed5WBmDp7sJ/MhUzWzHcieex
gCSVEUgV7i6z+h4H+jaog72W1d8K5cfkT6HrUOdozNzfJkXA/wwrocjiYiBfYRH48voT83CAzZDe
sgBVAw1+MLz2O1vlusuuMyoeK57OGQnxlgZ69T9T86ecvFpyCX2DpgUlLhXlNnR2clTuclpwUIcd
u1czvBqC61ZdifgXYnF6Zec3NFw7aDwIwxvLie6RDiaI5Ao0pv4VabzDNMkwQmXWpqjiZ2mtaXQp
9KKhBSoVmrchvxOiu8CXpClpMRnW4aZHgNlXA2j4jl6yadZ0VBYiSQWVKLKPCm8XTeSh77Kg1gtt
JPTS3hu/d621bqOl9XFqYB7fk0njGFTL3MZA25QhXYl6ep/13pcEcXvehEm5vbxI5t0mrhGNDjuo
Iv/NcAvTBaqD2xvg2CbrXqr+NYjefHMlO7g4ZL9NiL0xwSiNhdRjYtCGrTnU27q6+k9OiOF95k16
b6pYaKvvdndorc9/UeNAPWKW46AeQJlD5HnRQHCMcazwgggDQD6Ih+Rl7UqK8iVTi9suaJ6mAD3p
sl+riC3tJ23mGUM1kJ4tsaU31hI6vmW13nS1AnXAdzndEa5JwbSrk0+DvAJ8XVp9dLg5CIRBRcYK
P199iNe1tTZfVbHyCc2ZZPouWTfD2sm0ZAV5GwUeLvYrmYZzK23AM1PWmK8oe6hp7fQGt9S40v8c
2aABFP5tR9hLRuE0fRjLeAPjs5xbh3pKbnMCxySTV0pFS4scTXib7rN5J4mFxEGqEH8NmCau/9vE
nm5hWDn8+SqHk5F7Y36k84w9H7Wxk3Wubio4Umv5NJll1rYcQm+TqRSO/sLUvNTJQsOvIx7ivVPF
SWI5c5BQu+FwnWU/kam6bGNxxGhRnxX3aFo35t9PDrpRSdrSiSTcGR5j2XA9dQXDtnS0mScGhPHy
Az/smtGrNz5VZLqoXL3s3WRNjGABecxmoTkUYDH/ULo+98MMwzLIY3NuYJPLQ53F5GuMZhy3UhBJ
xyDvm9toKsmFFpqRKhvf1qOXqZTrz3mPZoqXKsMh16bsrqjgx18JPZfG+PTbhA3QTHYFlyBLpso6
UKvDMZf6/eVpXEAKzv6jqTTTFVG9F26QUo5CrbehuI0nnbeh9qKUX3s1OMSI7xUZZaf0Z1HIT50R
rISyy879z7AoZgIU2q7DkYH3ImXfW8E+U9aExeZvF2/HE99ESu9mygOlMA26BTP5tSnUg+/VV5MV
bApL99249CFZNh/rQv96eVCXlu6pXeHFkGgVGmoyrqXSY5l8L6Vrq/h82cTSGQxqddahRaAVHa7z
ZYtYwmBbHtNG25PFI9N4MAGNyF8uW1mcoxMrwgJsodiI8xErffjDLo7tGu5l8e9zK3P0ztjKfx8b
J4fIZGaclDl7vFNfpf42lldW9+JEmPB/UjGnmUlMk1fAd6xBpQzcVujZSYM7lk/dJK8k/ZetWBZ0
s1y7vD7O56LvA86HHi/G+jnvd+X4WMUrF/uiCTKFXB0Ee7B0n5vwFbvpmp7Tthz/DV/uAcpDelX/
zao6MSPMtz2l/F0LT8roaOgxXQgH3XyV05W69uLiPTEjDJiTyGQzUh/czHhIi9vYOrYSwj2by4t3
/tgPu/+3FV2o+PZOmE2JjxXV2kzRrVx9g0nJUY72sFPWqJAXPQLSx39o1wCjOZ8fyCfNQavDZhMp
t+FEs0oUH6PqB52IK1DkxQQAmnv/35LolUGiyObQxqtx0xZ727wxijdlfAuyY5zlhEnHJnpK0Wj2
1yqDi+N5Ylk997Ej1eA3WUwDZwBd4nPa3Grt69Dep9HtUP45+I5rCcKtmeAT8J24cxNaOs0MvCRg
1ocKYWT5sepdCdXttTt2cWfNcezMQEA6Yf795AgiqIjSyGPmQjjJa11xe+d7FxwvL8XFc+7EyLx8
TozEZtW0TsSkSYbnKsMzOaPLBub9L671udIEd4w8A+GEN3RcdClM2MzNxNu5GYPN5Cd3+eBs/KK+
yqxq5U24tNxPzQlLwW80gHcF5trIcxPd37fVvwyDa6jjNbeEyZHtqtHaFDuO/U8aXNN+NSYkZQ9t
tL88fkur4NQhYYKctjf6psGQQXEY7rM8uFL7Ne7wBaYLDRqhufV7zjt/RDfXaQv783y8ZjtfysnN
3/jJW6UfYTFsoxs5eJZ0F162UL+N1E9xtvGClaB6aUBPv0A44GWPLqu+4Qua9CEZX8hsuuTYSQa5
ThT+xbVIiYGNRRMmORchCrLkOJ3sgfM3HB9U6UeZ7rW1dM7StJ2amPfdyb6SqrpTpdnEmCtPWYQU
r+ntG8jzLq+OxaTnqR1hHcZI3RRthp3GuXKSf1ppR2unn//SDNrksm0wblLnYVhT4F44cFkmmoqM
GLSaHwQhJhRECQiwqlSlqyjfuxZKYcgHlZfBozjYruyBhU19Zk7Y1F0eUhVQiDGg9aaKW25BHB46
QKBEUCsDunAenpkSlsZESGb35hzOdOmuauJrvzZ3l+dszRthaVSdZGljg4kufZiUt1F5saeX7C/i
MhyBudtGsIOpEu79stcdM5+4pob+heKAER6zZmVall5opzZE5JqC8lTWFNxQo51sQQBvHT914aL/
2li5q/rlroH5CQUfCNbGp8uDuPQ6PrMt3Csj8hyO0WNb1r9Exa6Pr5PikIevU7mrg8++cWi0l7E8
9sVWl580c+UEWTitzqwLKzLWAl0vB0Y39fVNIP+o0JuNA9/1cvk1L9ZYWdasiYvSSYIknmM4+CoU
7afeIbCdda6c3lBkXhnX+cuF+5rnNkHM3FKpAxs+P7i0qFA728MzYyzvjVK6lUlx9Y3/WFKXA0P/
Nc+ogTfKcx97D7YeIpLw5fInLBydZ18g3AR5akuOEuNtNHQo7dm9QuGtUiANKteazhYH9sRZYZPA
55O2coazbWjcBJK/L3TjWnM6N1YT+tB+/I1jJMW5YaG4FyNH2Z+CJIO+e2OURzgOp5xi6tVlE8sO
/TYhnC1JiEi6NGBCoV49WG4RT6QYbuPuKopfL5tavANmpAb92jP3urAoZcrhYWVgakwOCC/K2g06
dLq6C7PnwixX9tvydofqDRTMLOgnkpmyCMpelROOM8SIa8B/uTnX7Sc3Gru7xKhdA+Coavo7M/Q3
iaK6ObLZrfEOpmYlYl4c4pMvEbZ+EChDPXVzhAmis0cyJ6OZjoaiatsHKwfsmilhNmW1dxozwGnJ
QsDQBJnVxNuqat2o+wlHytoYL5T1VEQD/jfGQixRRHCRGwXmRultQIC0pZt6Ji72YQL65JiPNCy4
4RrtxuJtaEPThH46eRYRciRNqtnmFUa9NnZH8hS2WTzRPqDkazy/i+fKiaX5S05CMsMo6W/TseST
/wrpUQC2I1sr749lIzC7INJtA2ASTpTQrpvYkNNm0zeEJ3axj2p7H8hrUhbLo/Y/M+LNG9eDNMUW
Zgb666Vt5j1CKdQ7K7mdNSvCHWvTlBoMScaIxQdj/NU4j1G29Z0/V7MkkpzZcP7fmGnCjrJBv4wK
DTEbrp7mKNfhu9Rl5VsWRz+VTgt2l8+tNaeEcytNGtuJPYbOi3+Z484JP0EUkPj7y1bmrfnhGnUo
eM3t+2AChL1kWLXtBCPv6sQPtJ1emP5WH8O/CiVPrMy+nizpcHACQCqcRSHiSDzhrlQErTxU4IAr
XfZn8bR3dF7xcyWcppJzS3mShpoyn3qmhZiQSqkIjtZ/GpaG8yABkf5v1oQQYNLbgEwTK2Kompu6
K38mFsjRolNA9GkyAo+9Gbqp4+QrR+Di2jjxUti9bawD7piTFdX4UqR0B4LpyaarRNU2lx2c/5C4
PKAwQpCBi5NODGE4datrmyxkZ2U2sKgGbdo8dEdV2sUkAOWp3qa2s+m15HDZ7NIswrpHIz/4StiP
hbVfhroPNwFrvxnunf8j7bu248hhbb+o1qocXlmpo3KyXmpZslU55/r6u6m5Z9zNrtO842tLsj32
CAwgAILA3rkdNY+htA3zj6iaSZPwqClX7wen4hj/VQI8axAHiDMiYJ9pN0aRkFLcBMqdNj7HsZf3
dpH+heqcymQO3lAB6DLLIDPswDesbosmI5N2g8hANO5NXoHA2v1bptj7BkUa1GHDzs/FNKEj3dRK
5IHiZ7QjKJ3fCkh3hiRRDhTBGsiGk+kYIe/1/ptk9lKD/ghmj/5YB7pQQfAQFDSDnJg/y+q5xrVS
AKGgWeN8KMJ27lLS6xXqSRun1Hp/yBUfdMXEsnovqBJHLBRPF3hw0XTS18bGaHdXt2GhCNDuBalR
OXgo9Ldk4pygtdgIFRNgikL1BJ55GRlNA57YZoYMIUJT1mwVAmmjccDzdda7qIe7AdPsyEHOkVbP
z4lQxi4NubGIU1ghQjLK52QafSPqnQpVu3FcemhOtAcVddP1j0qM94n2paTLUZWeM1EgCoDRCsDG
qspyaILCv36u19XwZGCM4RL1sJ8GgNXZygQcWuFV7pEf8bP5U9ViUgAxozoaqAbrt9flrm40CLso
YCjo1th6iyLBHRjlyViPqdhoRreRzRAv1bzHuHVDgudE2CxUXVwk7FAomqPwDod6aGYbhHY22t3d
Dr1jGnp0AFP5pEalMxgoJF0iztKuOXL6kvk/ohkbpo5If1nUhvX6sIvreguuD44qr6/iHxGMDSlG
CmedYvMsFOWCjBImJCUVEv5/s1l/xDAnpipQVpYhYWPH6eS0VuJmeuuOwGu+LmbVtZ0sGHNG8EbX
Gy11bWa81RbPLB8sGP/0kPRgiNz0vO5J3uKxmt8B0KScsT+Z5LTjUdcP+vTr+ow4KsDWmSVJMFoV
jU+F8mlSbrlR3Or3BxakhuZp1GKxoKRA9UW0uNApFLdd81hbm+vjX7VaILsBQBAaY4A8eO6jwBBT
GlmLU9qJ6WFMdaJIyaNWPelqtWn0bD9MvD5q+h0vHMCJREYH6lwXa0uGRH3e6uBzR7GBsNHKX0Co
uD611d0/EcTs/miJIcoAICgyb/tWA80lqop46Dyrs0FBLZqK6FM962rScRES0B/DBIxwMHk2bcUZ
+FSR+CYCYbhbRM5+rUWhkomSH/CPoUSAbZdS+zIIyryhk9q06qspObqFtwOO7V7VCuAaIvgELQqK
8s61QigDUKHoWLpQz5ymG0mS1fCeaIwIN0XUEKHkXCFWl/GPQLasJurKKs5HCKxL35Rvmsbtyt+i
+STxcI54gphrayiY4C+t6cwE8FR0DjDN0vRDlmxr4TxarZ1cxQBWNoj6KG4E/fuT+1fYZlZtmAMq
hWS09g6ubPGe79ck4N0eJc8UYBrn91xCBSxJyyrQroIXEHup0FfwFzWTqEDB+NHcBNpbnQkk1VZS
FimABCsd7HBEUZsTIZIVRo77WXXiqGoBxDzQQcyLRrakG5KgHoHfYEkvRoa88W/dOAzpUyq/JJoT
pbuBl9GiKsyYIQ3BAiCbcGeFA2cUIWjaPJpqMNZP+nMJjJL8tlJ9XLJMM0Jy69bkGYoVa4SbPp5P
gQcOrjk2SSnLAHvTJeA7i3U++JMFqGLUrA/wSxnvWXhFLwBQoCDTi5sHyofpGTjRvCyu4gHNqejg
tETPrOafiypylHt1NiciGCNexAMsnwYRUlsTkAU73Xg78CBeVmydCRAjUIbA2KE5mNkive4TJa4g
ZFFwNwzRmIzppB7eGa47ijXtgyDcFACMjTQG62RDKVdatJpRlKHdBCIMPNgMqq+gJ0sgBUpvsmMV
PV6XubZHyDdC3dGQj5pnZm4AyaiSdOgBw2zmXhFUW2QxODZ1LfDHtP7IYHJnixahdj+FjLQCxgBI
ZhX0khe0O85rOmdBf9biRJ0Xhf89z4mCIoDXWCgqgv9g7ZJVVLFljg2g+W6C4Hc8PZY8tvFV1UBh
GSqtcagukhXiBELMGa+8dlc91ZZEQuXTyBKY2Zfr27Sm5yCb+1cOY8SjIkaHVgc5ZWWnCljTb6SO
E+Gv1UahglvWkSdAMS+Kks+Pq2DE2QTSQWhfXt4vSVBtAqB9NIsCJgdRDTegvVv8RqyKQylFW3Cw
/bBGYB8WS5g/XJ+turqs6MqgJJh4t2FzQJJaKIGUTsAfz6YwI61ltC9jGYV3RjZVn7NaoNsyGSsD
rAy6ljpDW5g3URrpttKjqRGUXEmxwTcv/SI10NpfwzkdJrMdDVDH6WFJ4mW5CynHcCxUkw/MwfpQ
RWH3rAG+skGZdDWKRAy1+A4tDe19JOjpo2ktoIyZZSR/p9l4ia1RqpwISF33cZBK0OIGkMtTAoxS
Obkte3qNCKrZBEPFEHtlOpdfYyTMIUGzg+iGwMa6k4oa0Uwt9fJOBgDHXxSQYDsBSkbZNy3w65xv
JxCEylA0oTJ4gT9kUuOLQnEIwvAvLDCe7wHfBGpMDJsx8toU5nqVLBTAzritgM4y4yWYaOB4vK4T
a8YRbFDIXuEt1AT6DTOfpZbGwcgxnykZQg8PrYEHZsnaqY2hfmzCdiZLWMq2nEkj0QEc7sqoOXm6
PoiVqM1CqpyyZcOF4knxfE2jYKoyoAoBLbJEkK08JlVKgP88jM9TOHPM5soZOJPFWE01iAZ1niFL
sHZW42tRdwSfZWYInBh7VQ7yIoh3EGRf8IwmAx69lhDrGkeyeT/LeCfUBABLWToQEBZdK56vr+GK
xwFMGpJi0HScJ5YCopjSGJ3KmJcFettRQSnkyLver1jLMxF0yieBx9ABrG8GTLA9gistAe+1Jc1O
N/Do4NfFILOEYAoOlI0LwtiUypmqvtp8NDm6ioPHRPh9fbVWIGcpqtwfIYwa5GGktQlVg9r4zlag
T2hK3wpxK0nPSuZrAEepBrzk3fQoruLpxsr9C8IRmgIuBZVobHPhEglZkX5jV+stqN82Y5sDOP8m
1Xd65LTotL8+2ZVY2AKOu4iuSNCJY1XP9y0fQN07N1Tlq3EbJKovTdM73gL2ZTgcVLWwxUXdasr4
cl3sN2IDE4NDLi3ORdyPXg5G7ih0FCcM+lIAM8Usn+GRgMWZe4u1bFpTIsqMDv8k/gi1L7HuHs1Z
JpGcvML0OrkG5BhUnxTNewoud7UdNxUA8zJ54OR115QNWXzEnxQwD+2K52uTodZXrDWsjdzF+xEP
62U57Sbj9fpSrO3AqRTm5MSLWfTou8bhbKvxRgUwKdBPzVRpiajHy1Ys2vQhFS0/NILcrqbx7rr4
NdsAblCQswEdSoKRP59kFYQCmolwopKp9Tu5vFG0v7gxoLfrjwgmksqGJFd0emg1Mb4fxPwhiUab
1oBdn8naduHc0N5SBDAaC5Sjzm26GH2Bi0ljoYpm8eRq2Vr5zBFjrJ1QSt2MyxxaFxV2xWojGBpZ
LUEME0l1STILRwcYGdroiHnaaN4QabpnDvX0aPbVcFNlWepkAI/DPxIwSBKLcTcTQ4xamSRTByQf
wBSXjqg1wmw3UZLegX5XOQJGAnlY8IXfyl0STSQQxekQDMayU5MgB/C1nISktoL6tQssAG1FUt6R
Tu/iw9g2y72ljtVTm1jLbsBjuTN01WKSONcB8FGCnyokSlUliY34GiW1QMAZPhUtCwe3lMtyIxSS
5YRTFNyZo1zDw8vG6IGAtQCCrTr4Sj1ZCZFbs0FKKLprBgBGi4gOtkIRbNNSkLeGAC5oQypRQWsG
zjJWFt65rfkWSMOLr2qCetBqXE9IlPVlDm7L2lxIOxbmZz6pymZe2uVlbnQpJ6ORVHfKggw7AS5I
F5AZMD4u+jmHpymbJL+v8/SHEMYSwA5iHa+WAgiFOTZyNQ4ywT4tweWA5Za9scmW0BaZgZsUyuOM
A7imq5se/B1bFTmgF7yNB8DUKPrJqYTJvJHMPinIhAIkTti3dlJPR8G4pQxJyGrUMIrRWg5TagCU
qfevH6E1W2TqAAZFfyGI6llm8hHhdKsODayyKYGxLsLduwphjSpPyMqPUizR+2ZuK52X2lwL8kzg
tILpV0b1MPtgZFnAi1RaZEgK6SDHdimEqBMtkHrcVCIv4bQWfJ3KYvIXeZ9MuTFgGSujBvRLn+Ue
sN2euqxuHlpL+AtmAwVNin/mxni6GOdc6EvIi5ZsInHWoW5yFg5mHP9Oo+w4G1HlAMWjcMUCiCm1
MTZf1zd1zS7iG+iokIP6Ijd0buHLGUAyWYcBSPWAy5BilW4wjx+B0PIKUtcsI+C8kFpD5ph2855L
Uqe6TBAIwpWpwWuRDYNt1SjC7RS8dmtgjRBRFt5owD65PsE17TkVy+xoUlZloND8Wt0YNN0aG46a
IkYokMXh0USvHcJTWcxuFk3TaomAxQQ8H8kKbGi1uT6b9e36dxFZjkK05QptAjl2bN7oAHQfx32T
flyXsXYGTmbB4mmZvWgtQYcVC4uvuBEI7iGowAhvu3rgtH/xJDFGC8gGANWm69Wh/6+cB1sdHxXT
nVtOGMPRAZZXG1ZfmaccMzKb0DUWr7RSZ1mcenwEshTHH/DmRHXk5K5ToLZq6FLskJjHpLcmElUA
1nTrlnP/XpUD3DNUXKPfVGWvAn1odYpMraLSRU5ZOI12rFSTGBJH49blIBGOPCuuAaw21MMMUKKK
ZqGQDR/6rwZwVarmTsHXX2gdfTH/v3IYXWhKNKUoBtZNkjPP0uuDqAUvSWbu4NB4sD+8OTFhbZjX
c5sZSCBrVvChI/lDQtSDtE1mkrE0Hv7/JsYoxIwmqrodMTEBWpcDAktP3Up+CiKe71rzz2AJ/HcF
WVMuz2nWqxCUTgUx+skFzCoRrZdFme02Tu/ypgKIfM1J6vKk0rU+0XdcQyIN/eGwr8luzESn0g8g
hCWzBISVHHGkF3W5d31FV4/zyUQZTyJGoyGCKg33/EF2cLsjsdQ/pkWNKFmwu5LXd8/TFsaDxH0z
oAkO4jJtJkqw1QeAi4FfhkeMuCoH8O7gpEIV8AWdxjiXhTTPSMubWXa0osjR0E4kIKOlFzzaz9UV
PBHFTCnXU2sAjCB9pkE091OfNqjvAO1AYTf6XxSkW8hE4qkTgO+ArGGcYi+bY5UXMFSaAqbrufxp
RNmulmVgasE9NurEMVhrzxunAtk6Z80Q+mIQ4VVwsd6KlbrT43bfhuK26N9ApXirazqRIh1Z88JG
nSVHOVc9NK7BElh+JQvvHOfnoZ6yEjTC2MVMqJykVgDI+BFoASeqWdWVEynMBpa5XPZdAikjHjmQ
cD2IUeL1KS6cWsk54KsXHNSAANMKl1rknBi7YiLz0IQ5ZAmdKw+Zk8oxgm9HBoJfoxIzdKZQIepf
dDJbSJbjCg3YSprJPl9HudfrPBvxWFTPgTfpY0UkkH3pQsfJ46zarz9yWPqVORLGIBfoS05qgUbs
HYnqsejJYPpJMNha86lZqnvdftHNYdNbJ1O7gPM35UITFIjMsGEWzjmYKHO7rd8TqUBeh7N/PGmM
Y13MiqLeYiFVWlf5GAoPunWM1McIXbsqBwqBt5iMYx31QlcLEbL0oXYXwZkLr1sQ2r8A8aUGxGPK
7ULmSWS8a1oJtKwMEqU58TptcBIrdMdFcsI+2wZT/pzF063e85g06be9toXMmZDQkjWYJcSG4MXK
6wwvTxonkFwrHLUQ2wEYEC3weF9hFlMuDFiXGFnQWDhEw0tTv3XtXgkdSd4kJXIKYM/1liUjQXJv
ihHRAWyu7Y1+q1Qgio3t6zq7atZOBsOscxPn7TBnmPCgP+T97FbpHjlqjpDVVT0RwqxqpoyJNtaY
cZrulGYC9shfANrhBVNGz5CKkv0L7jsDW5V1A7KNApZQGn61akDEggA4h7N7q+t1Ioga8JOwKFUV
lErXEITiJVKi+TJUXiSdY7suhahA8BSRgJaRLAc7zLmQBj1rAMaihkQdbWGI/bJXcbmR/vO2nIth
LAgeokMlVbD3piwPbmGKgTvHXeZc17BLl3YuhVF3AVVAQIXBZMxFdvLkpcliUgcfo/b+N3IAv00L
kPGOw8gxp0pLMh2xj9qBpSPQdguyMEQZOx+wfTxW7UvzhEkB7wPlI8BoBL3C+Q7JFEZ5UpG/76EG
0fyooAvXcCIAIwAIGzd5nFqO4l2eoXOJzGblkaKnYSbCn+nLDe44pLPC++sruKp234B8OmhvNIvR
7cGYSgP85zhESvZRFKP6ih6YwA9Siwd6cxmngppKRVEjLeDGUxATTGWVsEzSrOL9IS13gPEaOtRa
IDNe/8DbzvVJXbpJiAJplKkBf0qXZcbALWLd9v2kwdpKu6Z5lfQnKdmCJ3lWYI04C7gSUp0LYwxd
LMphKSwQJmeOpB4VDQAaMRFNb2jQYvHYBO7Co49aXcqT+TGbNo+gQo9jHWF4NhClj8kCsG3EH0Ow
4cKGrq2loqPFxcJDiK6zAQ7KHIKhFAxsW0kmQSGThdT8UAPGZXD6Zp+/Xt+6lYifFlP+kcfofBEb
apUYkFekz51KMvEmr95xw7Ct8ijMZJo8s7dbi2Ow1s42sreo3kN0ipdKRjmnahKiNAPAHiKMIAGy
vAXuH1eKLJJWG1l8NtXt9XmunTvAlwEyGTgkKH6jAzrxKSD9WNK5hsAOjdrNu1G+TMGv6yJWnrdV
8UQGm2CsNbmSu0agb+jN41IsTt//BIv3u0ozF7N0J1XqvtLAcm+Ofo0GqXR5RbEhx+GslD6dj4Ix
m0kWRxgGZjqOlV1pH3VQ3OdT6UlBYcfgxhtDhMsHQYj9ZuiBMZ5xXlPWDsvpKjAKlZaSlqM7iMax
lltXFVnU10U6aMmdMXFyk2tadCqKcUclEoa10WKqIvLTTdWQ0HCU/pfSegjo0nZjDH9jfE4lMpau
1JTEaBdITOenpPaB/h2WORFAENENz60RupFoN+J/z42fbylj8qYGTm+hUifjuUTGTeX5dd5CMgbO
zCWtbSm7S1ssEQE0KchBB9IW8WFQSldRgpcCJZxLoT1cPzJrxu50ORkzILRBVaGuF8ZOB8WQDr6G
jhgd0KWj30myjf/7zZ+uI+7hhoSKYZQJnRuBpauTFs1huHnkX2M34MJPCsvJpefrs1q3NX/EMEqC
F+lBMugJ6JZkA/KJo9qprijXnAh2Leg7nQ2jFYCCCMVWgRixfShG6pQUr6hsI9E31+fzv5iUPxNi
1EOpgzkBNjdKxZCQn7LO1eJXfXFkw1dGtIZ59Jqo2Uvk4JGXE1qs+ifggaM/AyVqlGbmfM/MqZXK
RQ0BPJlp4+88VSdfT5dkW1SGiVfGPBgehEptX5dBrZ2h6cuditdct0lywbu+DKuGDY/OAO4CDBaY
e89HIkRVmpopRiKIv0EZNTZeJezLnFZXcibNk8QoEC3QSqIckkwrtEvDLaqnUnwL68gtq5TjL1aP
/smsGC0KkQRQ+ypCLjPz0AyFPvNanVE8VJFci9F2/irFL9fXcTWCQ93hvwvJqBO8s2AsOtRJM3xQ
Mgq9K4IwINHtoHGG/t6acUfvOUu67pxPhDKmxqqDuO8MrKlS3RuoBhS1fda+ZovktlLoFU2HDgWk
Xe5R5tpYu5RXAcnbUmoJT+IPJdP72GiwzDnonaPkiQLF4Bqjqq4Rc14Gv3ugzxMsMHMnU2VinWDS
hjhtMVWj6Z14XCATwpbkuU51u7F+5ApIMqpx32mpX8v6DwP8CCLAtYdpPIjDl4DqedjObSZ+WlJk
4w3GVybBT+LgoW6SfdeWdmbxuFNXEPHooClmIYIz0P4welgrMzBsO9AuadIBDs8e9Z6o0WZJbnDM
wW1qosJ5mB5AWayPT6O108VXo+fhEaz6o5NBMEoi1cvQYKOAcI8yaSKP77icxqCEmZ1erIGD2jpT
rxkc1Vx1FydCme2K5TwtswhC04YoNWaON8mKRxMHjHto2KVW/LvA7HW6B829OWgQU/WpAfyerJ7R
r68vqIyPUJNSqTPyYJGc3knRWIy2MUbdru3jqCVJHve/VSlRVZIGs/UhgoJ2DxR76yh2udmRsLDU
+X6Zgu5HOaT1QRraAK1thtY+AF2o92ZQkUWePKYWJpanJglrcTHsCGC5YH4xs3oXJlq3QfGIsi+N
GlmlWpDuJyCpPpZNHyPZBOqsTRBV5mvejsEubUIUn5dj0DtzXyFjp4zLTWFYmZ80huab9RK7tQDC
vdHsi0OetIaD5FjjzOjxe24EDbcM3QrjXYaioFvwohs/gfhnHvN+qXrSGqacOEuUI5ndoZLlVYmm
1NMCQ3QKVHmCNBDt+2PVKj/iLu3vylaKc8dCkzpez5bCWbo8ehKSQSdZlJt3XTbMBklRxtKRZQ4U
HzzVWoG6x1n/FLFi+6gOaeuu0YsoILYqMC7XVjRtTAuPZahWMwB1SoltestqXsxlmJ/AMFDfmdMU
3bboxdyZQyptazThuNk4iF9xLQ/3ZdmIP0B0ZW3BcoHvGJhN7lWzgQ1fZqnbNkih78IUOG1AgQwV
Bzl18xnAEd0xqme9AuylWPwKQNHjgeOpD+wQNRUbycyrHK4ua9Rdn8ySTuSoswovNWc0gTZBoAGK
Lkj7iSCJLc/ETGTpYZ7a8F4N5Ig2e2TBTQuerTtc/cDsqtdm/m40YdCSMgmrGAvfCCaguA1rI6qF
eicGabeLAKpwtPSOgtWIZuIChGD+UirVsoV0HhX/umda9YWg8VR1AESjU4Px8HMGRQZiB7iCu1Il
3VwfdXUx3aAff+aJ+Zk2/cEoMGqtnLfXJa+HORYSKN+FaICwOPcPca2AU2nK0XcotV6gtKldmtbP
NKpVr1GGEE2jAkwxnsGJmAFrQpBwNy/LgnN3o573wkacjIL1zF1TmiLS1TZSyTcANvNVYbvkfp2M
zvX5rrrDE0GMoR2A9SsgJw447rrvUZOc/aym9EsThR99bJJh4TEirsYcKMZWaKmWaSKheL6+QpZa
QFdKAHc67hXpG7+nMR4lw+26EMGiM0zHxHD/+yQpkwRl98Mn22GhosOmz2bIFJsPyv82aq86YHXM
/lXjvX+vzw+5DTDEm4AMYq82YQQGMRRhgI1IfAonwFLstew4Cb1jomDLUL0YxEGSxJngmksBMDMq
kEGYIF0QXw9WHFZDV4BdYimIBtzaqIvdChee6+u4Kgb1sgCWECGILUEK+zmvhwDxTLlsmhTGWzjK
3dd1GTSkZjVfO5HBhNy4TSiWIkNGaFS1JzVo/65B4cZZsLXzdSqFzvQkCgzmWelrCVKGsQFWYA1a
3dQeZaeZQk5Yv64QCq65eOhCwp7tgIv1okoEAaK0sXGXUSMjbChco1235VarO50UyFxEjemABol3
3L4t5elySgDiQis9at8RHoL4molpJkMoxzqG96qc0W5dPBY4kyMQgaDgxC3tyAHVtK3jE3c2u3Mn
e3QkOyAJEUllC85IAtdwNKfnrMo3tNnFuGQNjy1owJcu3hSELBRHwbRGUrt0XIMzOCjCtluMayF/
xmXYsY1Yz5690flnVKlT2KET2IZj2hXHGF5gC+FmK6JrCQ3GQDW6rF6RRvhG5GAmYs7bOCNS6DQW
gd3QH1tPugk2Qr7XSY8Veo7I4y/eosisVrLimbvJICZDCeqNiQgRAYOPfG8adrF9vy1txHYKoE9J
vA28avM52BkpSEVuZvIF/AKb92QBoDbmGAIOm5ZJy4gokPrEPff8gNT50g5KnejEcZy94xyd/RG/
8+iH5xFvuyUEvxw9z8PvyJb4Hdn6Pnnw8eV/fuDqWnyQB+Ljr7f49QH/Dv/WpX+PLzb9sPHDoV9s
mzj2/b2zwcd+A1kO/YJPGx/0n9B/Sv/g/Nq/3L/sf+0rp8Kf9nt8/NrT/wXj3HM04rvT8ExP0esr
iij7gTYosmSxW6JFhThluUk0UpL3f5RTue0cg8xuTGJ/8FA97uT279GrbVNxg8dll/njfiQ9eakc
kXz9Mm10FjrzTuCMTbpQF5wcSjgC0j0R+Gw6Y8QyeWryUsgie/+Wk5SEdKk/X23XvueUaV6AkOKM
ArZAhTroaLqGrHNtiICfEGiFFdmy3zjYdN8/tE5GsB/Xjf83KP75cp8LYqz/qMhTOscBAHdJ/m2y
AC4K7dZdBX9SMEn6mePn/u3NOVru8dYj24lO3L/7VMlBJbWjuZWruZ/kDpEjwUMKefXdR3tz/+vX
nkeHdWHc6Q0ZgN8K6orAvYwlOl+YfkJ/ttwiF1R9JqqNZjJckobd/DZ+TD8yjve92AWoH3TRQj0F
Nh0bwew30GCkYRFAcvnmfXjb33ef7s1jyDXNlyUbtJQGnFt4DAIpsnHx8CVUSh8teWy/aAR7TcgB
q0tsd8PRqu8n1tPNpvNBzAIGLvAdU0Dd88WTAzkrZdw4bJiXo/d2/OeHB6tyhHGhH/8YCmosqMXw
qf3Y4r/Tz+8frkvcghwONszG/ebrfuPs72Ecfr1sruvlhWPAUMFLrlMGIdrSKjJuNK87TQ3KHmSI
dmvD6MXfFsve8JoVv5+mmDUB0he6M4FZhBQB66/FsczTfMbiU2sGW4tJu4RzytZ2GPBxEvI84PlB
TMAE/Y1i5XkdgwwxJfv9y945vnv+K47Pq8vZYolG8xfTOZHEmE+xCKXAiiBpfzxi22Cb/mJj0PYr
IdoGZTEYyc91KC6tMmnjhQpwnLej95v4UAd7w7G132i87ERO5TATkYa8jNISco7v7x9PT08hwpQn
GB4arCz4Pf4E0e7BtTePX5X9+PU4EvrzayYziegvnBew75LTyxEB2ANQmuijZQEYG3QJgjpTgqbQ
47K9hUuGj4Sj3GzgKK8v82UmE/qPkoJ/hVFXdBIvjwa8oFZTYXD/cPwP8PKY6oY66OuiLlwAPWpA
1TaBwP7tbJgLoohMxdxZ4B2lUQeNNrb02NPzT0OA73CAJ3N9LU9kyufTC6106tu6g0xUexN8AQwd
vr5gtiki0N/+q393uDscXM4mXiZbmckyjrWvBzkSUwiGBSyJ5z35P+wbnlFZPe+nS8oYWiOU5KqJ
6fSco0EsWM87H5r6zFOTy/cpZjqMh9LjrJHQ+wlBb4639ckNT8LFfeZbO3SE6CiVQDkN20enJGWB
hNM/O7U3yBsIwV3Hg/Ov3M9vU2lv6BnglJ+uH/8TsczxT5UgzxcJYql+pOStt99e0LsKdzDbnUPv
L4gIvQcCT0mjjg5RB/FfAcD6fafKCC55+In15zimb+ywCytwMjDGMZngBF6ArvDPaYESOcfvLzg4
9PBQjwpXSQ8r/YKv+HHAr9+H6Tv4xmrhGHPOMD0vV0bF1iMLdVD34tmo6MgwoH+8Nx0FHQu9BLjf
npQ3AoWqNDsCtPujGArgE4hjmHUpSyvT1AadllTw9z2FXlXoLeQVs7+xd9RMOvceL6j5ziWdCUZ3
pwbECwt3W1Q1Koyl7JJCSCJTgUMqyW1IQpLbuT2Q3/jdQiZ8DWk05WIMBEPxD3f2w/bB37ouhvT1
df8LEdfWg+3BJWePu9D9y8v+ftOTrxB38V/c+PUi/ScjDgAaDjBhEd6jEOjc8NWCriW9IKbg9CLL
W/DVEmWzfGQf4bbcJg8Vafz0aXbGDx7/xKVDQd+CBbpuFACgox1JuXPBQoa29Qn9otR73cKfPj1R
l4I1eJwJoqoNb1++c1Pn+4LGLxNJGJC9gjGApYMDjV6pmnGe217ymB9xdbY3+/u982U5G14P02UQ
h/gNYS2mBkgSAJIwkwsitUOfqCwQ3V8+40229ZbNb8UXdtVLbH+AZMPWCV4xbMBT8e4I1GGcTZOG
jggIENkBQxEB0fm6jnqkC/pgQPSz7L8NTvqSbcfRl/x0W/jtpubYn4s7qMzIY9S9LrRelCvIGzzp
UXob3mT7IbWD1pHvDuNBPhiO6Bsc8/K/CEVJPJoraLaG8jmcRCON2gvJGEJoltlG6LzH98th2Hy2
oC75Kvawth6eWZ5rXjDL3rf/mesfsUxkEgdWDAIoiLVke364z79EG2DTdizuxx+vs5Nvn1HDwq2g
p5bqYkexqUiSAaYDPcfnk+1FnM+FTnaxSL3TPmV/9s1j/dU5T3dJRubbCGuMRBVJnsW97l635BcX
3O85n0hnIqPaapdaBeA2mTWyoOzhBc4NoFSBK/jyKw9y+Luv6HKueB7AvVrGSWW0t8xj1JgAjYgk
h/qrfpFhOrO9vpX86aF8m3ZA0bJrEA8SnjlaFYwgGgcHlxVknxnBbRoMfSVAcA6sBld00TxT+8Ve
e8jIeJg907Pux83kJy4300Z1lZ3yqWTGAgtGEMiBSrcXcyPyrvLUu46Q8NCGjk5M8txuCv9e2Wp3
vL397q49Ew1wD5Bra2BzRIILMFvnmjWAVgiQ6DnyRxOSqeHGulUIOoacwAPsoRfvU7fb5/eqHSIt
DEjzl7vRB548rFdB8rv2FjqwD1z15mbxC7vcyiR0njPO/U6m02fH+H3KcSdGsftF8fTStplS9mBQ
dPSXiRguuEld5ea9QryFmj+/O8S7wc63EUlutPvswdrmDsyALzyVrrblHIaLsAbkATDsqOOmRfe4
cZ4vmIWuAbGs1MiePEMmcUtkN3Aqtw39WSYC1nD5xZF4Yc4ZiYx2hBaqrjKQkdiN4MUvAioO7dou
9uGhxnFQP7X/hxw4dU7Mip9NkomcOhDToAIbIvtdIRyrHAJ/W/Zki29xDm4sIuUOeqL86xO9vIGp
oARGIGApWFoNO36+tIqgL0Mx6ZE9OPVNSAxi7ozb/AHoA/boJV+6gzoDZMHTQ3HzpbgjuclskZg3
Ofk5kvDj+mAusz3MYBinhlf6VutKkFLPyD1qtLtNnQlAJQ+gPPvo3MAD+kltl3iFkIlekuA/1w0x
8pldR5+AXLcLFmNG3jMn7U3jyW72VNr5Q7eRNov/DJQBLyPgV3G6G0B07fpNYVucssZLo4hhmAAa
wmM48isX3QRNiAA37pD06j5bjQyoDN/G+9A1t9HHciPean5o55HrWluJd9DobjM6eCb5QhtQPlEP
kNy6ZUaGN/Wr95fblqA+RjsK7/WhjXHKeQbxMm5DuCZJgMFBQh1ktqwSivOgJwK4yuzkoDjJNndH
13Kx9QKCdsVPvsIn4ziYNqCNnOmzt/uOXFe8lVNwPgBG8WJLz5UArcX0mukJmyUm0sH86g5vv0xv
3k1OuJ/26pfsqgQVV8U+fVIBsGSLu5sOz4kBAVA3b0QX7glLQoNY9O/hXBoiM6IsW6q0HxBnRYo9
umiGFzKY4vHnQkynA1Ekmb3/w9l39LjOM83+IgHKYUsly9njyRthonIOlvTrv+IAF2dMC6P7Ppuz
OcC0SZHNDtVVMXlM7hGJBOYnD6nUhV9wE/7QH0BpckFXhyP4k5n/ivVkfeASTcEP6CNcQeoD5ENw
vJDF2OPW710bYlZayXGaitDbNJVzutWgtECqlJSbyMvMJ/FDdHSD+Auv2235h1kc86AkWQ6eYRU2
0ey459e8Kb902M8v/RCZNaqH2Xu+ZHJuP0Ffg4EWRDk0yLp2tFpbcWXPI1RWX4cDRlsqtLDw3ver
wNUM9Fon275YI05VZi0dphm/CjQcshOkX/RjqszToqv1IER6m5rJKu7IcM4dwwTMzm5AcGpyaEEb
X5NqTrvAGUCWtVnqr85u9y/7bN7Ax1EpyQPsQ8PppHlqjedUtyazcC+2N1G8n2Ce/77SM070as0s
9iQa+rgLZZqaFARIepKstWfoDL8nZvUxYPFWaA+2/1TuliLLW6At7ix4ihCsYOhMgTu7/tJtJGLS
ZArQm9pKn7UzPWdr2ZN2NZ40GziUnHSrv9c64z+vLLL7G7cNLhHAcCY/mvJrsRqs+DDugrt+lZJs
N5jw3mZ+4p3oAWJP2npRLeWmmnG9Ynav81jw+UiF/dDjDsY5QO5bPcZWstXvx8CeVlpCcrO6F/cT
t+ClblNSxjT1Lr/c1CCESeJLdOluv+XjFXI1M/oaDdJhYP1wsYa1uEEWYUn3f+/5DxHE9VMJ8lok
hhpa9VC6YO9z6ncqJ6Z1Yspu9CTjbcIat8VOQqq04WyIxnjGdrBkOG1UPayJ+PfP4DL2hnV07z9X
n/LCGZi5Y/g9lByYykwjZmdcGhhwJkVJAZvzT/Kd4BTrwO4NIDhEB/GCk1jlhZhLWcJtZ1QWEZWj
AYvaG3oUPwXwX7tfg49Q6I08MaUzqCRGVwGMRH4pXGM/wZU9NluQ8y0EabdFdWpTBHURCgKAjfxc
v182Yz/UhGaoEjiT3uIfhoj0RAaIRic44Fv9wMOLcpvWARpg6bDdZgUwDf46qspBlU2Y+LDIExk0
xNhj1FZItAps8cXfdo7hAjh8h9n6hemuG1wKEAYQ8wJfKzrC+Kq6eH24JTkd6kvC0VgYvsSpn1vv
AGkl3VTd+KhaQBAjTX5u1yox3PI7N0vTeICKDwpr0RLS7bYggd+CYRvUWCnN7w0DWxM3UiPEP79F
NDEFqgQkXwGZDtGLQ/T+9+W67WcwxhgXWtSgsS8yGAsBPl/Vn9k6MTVT/uCt2B7cJRLj2SOFmBuB
J0of6GYyd0fmqyrwOTgR8VQjAk2998gMdpjEypAGiUffaby8MPV9cFgaqbmNCuiu/rPMnCijnsLA
V8PErFMHdP3fwZb/qB9jV1vIKX6m+Rl3dWWI2dHcSCK/DmEIVBPGuXh0Jhc1NMTXMlE/s51yh9zC
rPegRlT39cOSyPnMa4x1AnZGh84gusnyXDYaV4tyiQ+6K+7ag36US1Q8KlPyTcMMzPi1OI6bi6ei
jve0cJToDt4s/Jdl5g4pRlgYIT1K7bOukAM3EcFVLUkjxQdEOUanJpHVbKL32O1zczGhon/9L+vU
o/xyVhEHVboQnQmzegTgMVgdBHD7PV6scs25kbMYaM05KGAXkC8gxESRnzlOvZSC3aqFb1RP2Rvy
+f204oAy7BwMM3Zm+bbErjn7APw2yByrJFX0QMxg8GIKUK48Tqtjv8GUxFFyUZTlt4su+DYvwrpA
1y4jK0KXh2cMxmmmqH2GZ9c/xQeA/uGG+jUUxkRb+vTvFs4OTT3Yr6eCkJciHKBewPr7US3kQYzh
7zsTQgRhZnb73AEJoF1Z6qHzIIP7Hd13Z33pibtNiUQ8b//sMovsJy3kygh2c0Dd9u0RHY1hHZNP
fiuiBiTAzy82pOauyS+T7HCMf/HbJDSwr6k3baWNZFWmsTfM0o685oP/EIm2HVcKbu3dtPDKzUUu
v1fLMkLEzUVuoNSQmMmjsZVPg2U4PuLly0u78Z103d+NZMkm3cDbDwvtAYOCt0TW4QudGg1K2iXm
9HzZV2ayTY7TWjKjJedDH44bOzRQAOaHinkxuW0fa4kSxrDToLo9nVHKd6J1+ZSXdoBBtM3oVef4
AcJHiNi8v8/ubd8NT+gPkkyTAOi4Id7KfEOc8nZArGJe3OgutRQHHAor9dGBLpHZ79TnyAlxqHSn
2T6MpFmZf/+Aucj86gcwax+USC/UAD9gsHYAO39Em9r7SraqF+8lFG3VnKyXaL8WbTL+TxKjoVWr
C/zfLuwJWlTGIXZUNzrlT8oOdUXOxfC4YEfAhS6slnaD2C+tUZZhSCFQjV3myspqoDQcXW2l0Xql
rVrZlvtS1pf7brNYMpl7VVAGh+MFSzjyeqY1lQxIMcdqQryyrnsTXNyW+FnrZo+IN2iJEFu1s7C8
OU+oaZB2QjQK2S420L/UpTCKmpSYd6lBlAPq7y8NafMVv5FOmVXb4h2Mr5au6WzYoKNjDZkOeEOV
3dVcTsIpKujzcjIc2S3uphVlEPVaeztaGqJisgU7DgaSl8KlmfVqEmCAtKOrIiZkqjXl0GcJHysJ
CkSdmX6W2+huXN9z6IoNK8WpUZ3S1khvDyLJ94HDbU4061iKXW4nFrFqgMCBCYWoGLhNmehBBa0C
P/QqrSTgGHuvIgr0VmX7r4072phFI487cS05ig1/OZGnDMegXwdWi/YVFxPQpb35dmCGu9FdorWc
SQdA+ExPO2TOVDCYMGEV9EQ48AhwcC+PpWgHD9I7/zJaorqTA+SBC6fv1l0DDK+jUQEtVpQi2ea6
lnFj7RcqLdc1j91bZkvvkhV+FhhDBDK/BgT7E9zzT+1O3yzJ4c00wqCmRflCQSaIX6FSF/8rgkMJ
1KgwIpWYG3wE1OzQDnDHde01qMdjCO8hMlEX3YJRfM+91qSwSzfeokaOOUo7WHAyN8MbWDvQgCBT
xPAG5PNY1IjQ0EqLj98iHV4jU3pu7DNKW25n339QGEl095E1Nor3tGZbomBrRduSpOviHDiTLdna
MXd1e+Hb3N6U378JiNDr/eFHIbhcaO3nAh0dcrHBm2O37ylPjqNVAhUeYSc23GrJ4Yq3MRLKmZTp
FJRLgDCzapJDhRm3wohSs35O3mSzzgH96h8xQ+oEW2lPqospk/Bt3WGvmjWk3r6/+dfF+gd1A9de
Hz9Cg4YQjieoJlk3MYJ3Sh+6ODUF6IpgXNvV1/wbytfJY+Gmmzw0p/XwPTSOSBZ2/TbQx3Qm7R7D
KaOWzcJv41yKNL1F67rYC5vMFU0oa3OAvymYVMfo0BSTYWEycqbIeG2SfVsFrQN7CEyKbu5Fd/e5
F2Bq6IlOMJXf+NZuuBdOwquE6aUag06ff6943rxBp6koG9qN1GGd65WcThf0Bw58aAZ3lBQSG703
7GkfmZEX3BsuKLAuFq3s+vvC+w9VdGzAr1/AeGON4zMOclUputCCo5zDe7Ds9pa8rtxyU8VAaZja
2gxe+OeaGMsv8O2bDx5HJHV4ZSUgjTR6D3/5oSgE6aBYY/3cyt8Vb1xDhju5tqGvaykYhybZYh37
NniFRWCpeOj34KD9NM1+WcyEcbo0Aj44f1JPgoeASjw1XxkwCiv13GoW9+ADW2dGSEkWvcrcxcLV
QtBMZXwAk7tebZjRHZCVFIFz/owDdwh7B2wgVtBa+NAWH0MuwizeFxPo2TUbkN9Blkm549gwrhyl
KZTomrON5vTPUHcjPLQqYjIec9IcFVc9d9YbpruXwuW574vJSJW+cVgvC93MlSjQixD9Lygy2QOR
AuKjXj+5nZN8ojKRLH7eJYOM41YhKBfwOQzG2+479/x1v2kDAjX36ZuHRgZZKnWJcwY1TLShaI7A
9WZkQC6MrjYqEX1MsG452tkgETRXQLlAjlvy9DSZBDB+WyWrxWnM2cfit2nms8bZBcyuA0xLhy6z
mjvO5Pboe7nBjubylVeaNhns4Hyx8gd5GwBR8rf3mglkEUb+Wzur6J3roMaeOCE19VfhHOyLR8HC
Ax2fv7jX5iic1pAqJ/VuqbE+U9jEEaY6pxLwLLSZe32NiuDiB7mP1jHqqBXGt765Q4RWdunkGxHp
7lazL7A+2eo+XC+idugfZx9HcC9DXQ8kIUiBmU0XLkWjV02QmZic6g2CNW+THWQTEi+xYrcLyN97
PPdCIBbFZJMKcnIInDGRWqamdY9KLkTNzMlBJcEM1sFXvQqfglP5jqMt3eklET9F+A74LUCnci95
+vs3zNQykDLImNzEXBUUPlkCBSlSwGSi4zeMa/5LfqlogxeTcWZyr5jdBkQVNsQol4aq504XgkKU
FyDsRucmmWwljLk250RAhgZntMU3/1W0J0SEWeEEX/keqMyDgVqrF5+WnMht1UgGphcyoxhaNSAn
wXzi2g8mqaKNXfQk+JHUGlG9YAuidn3h484sUUHvXFURaKHjhKLN9Ulu01yo0rZCwDMS5R7NPot/
zNb+VtuBCBOV+l32mZvZJl0vBpq3xxiWEXRQxB5ybrbiKPiQ4ZJrNJJjT3z13zAQuQVO8mygmedb
xXOPi7u6XDBlsM4O8j78WvSbt5sMPVoUkcAKb6DAcFOa4zJkYDJe/mrfnHgMKT8YAChd3M90p1g7
iP6EluY+CSsSeOA5x+BliW5kbupo8GO+fbFSePs0I+4ElpuGngg8Wd7gEnqshlzgaY47WIArWRVb
MNOWG38ViGhEoUiYu3ByS1frNuRFpI+2ukG7nGiLMScgykogZcBxY4qn7hGH25Yg3Gfx3rQuHAh4
8vfNauEy3wYDVFQbspYAywMEycLJ+8ulgtiWn5qji6Z2SkSzuNM26cE/Apr1nQckiYgI2AhnLUGe
Z95KappydWCIAlxQzGJlKWn9JIHjFs7KWV7LNmfH7/LpXdn3KHibiYeZ9G41ZgSRr2SCL8y9LPnT
H4Dztf++/g1MvBvzEdiSDPwG5UMCBsjHc007rZFI+NDu3tWlqvfMOb9aM834fsWbYZSGfRzivQi9
bldgcsfyt5B0Q7Cwzolw4tzxqQM+5lG6b18WvvRtMnm9VMaBclDFS2URS62fQaznRbrVP2GkGcRL
9EOb7V3iLB2umWsEYDlPBTvQUkXv/nq1LXS06zHCca5BDOF75fuE6beKQEaABAfFLHf83cBhGm5h
pTO36Mos/Qi/NjnmpBjztjpgSC7i29XgBITUm8HsnqtztVlsO97GfIAF/Fsl67YFrhqmSkSQ2ZDA
BY4O60PbZo97E5PM9fEeP0MJwgrvztK6NtPYoiTx8dLjMXeyfv8K+it/LboYurL1Q+z1hLoJSXYQ
AjXDs2F/iR64hjBsU1ak22yGpWM1v9mA0Kk0iTLYdhyUBPSkhoQyBk56S1l1+8zk3jJkbD6h5dLF
EGj2ylLV3/9nkHmPOwynio1AfaQrpI7vDvfBCQD+yRQw+PJfYHT4uiDWptkSjxEJ5gx34IINRh8O
sjOHjxbfMSOag0NMxHMEXFd5Gswl5aqZjuO1TeYA6zmI3tUAV3Vw5O9kc7EBJHOLbbqvPEARHMVb
evDonrFu8PcimT1NlbZWtR4GeTe4yx6ibeINdmnyd3/fzNkz+m8vf6LbX2dUKaNQvdQw0zua08Wk
cRQsp184kktWmHclzsNRkCq6ex+TFZz8rVjg+ZK8v9eysGU/r9uvtaAl7LfpBVbire+CVOapsaCd
5yx5l5ki9NVZ+OmB/bLTCXIbxAPsyCcBzqzd1Da4wp+B/Dn9vaCZU/cT4AKMjSo8IJTMA+ELRluG
vY6GoYAsSi/N7NsASLWR6FSO9srt1HNiFau/rc5EAbBK+dAQBugoCjBfi9adw6jy0VSy83uUns3M
iVF8M7ap16jA5ecrKX/U3NI8XYiB6rSxXUzibj8l5vuxZEOBxryG0d9r18k3ogEpnQxBAMnukkeh
J4EdCyYCARKtI9cHG4kEAMeutwMnO0O79e8tmEmoru3T3/frE1fpJDaGBKRut54cwUod+UXYj45I
0gd996m5bwt1xhn05pVB9h52/FSD6g4G/VdFIBfQaD/2G4EYtrLrUPj7Rl9laY23cSYVa0eqzKPR
QNEx12uM+ZGrlQGfuba4c3ys9v051ix1Cx6fnkyu8SqYiVX5pqQsep2Zygj4TPB5oXuO0ibq6de2
+6yqwqDtUFY89wjct8+FqU0AjcqgWtj3mwgUTAoKUpXVHbP30NZxBFEbkpa24LaLgJ9B0xswHUPh
U2eqm9LFHwq9RSJp+I7SEXE3mu+ZiXxSPBq5JZ0qL9qirOoted2ZCgkqjHi+EIIZYD1k2zu9odTh
pURRt0OHXlsZ5y8M3nxgC2qEYwCfufzqsjFW5fPFsJZelrnDDVofEC3qQPphAIf98FWmC5yBzY/e
jHvoDqhk2qoWUs0AlRlEST0mbXRnCV13OwNMazIYQEatkebsrFm1GwLQSqLIqffWaMu70BI9yco3
o5NaFJatWyGAo6TIIdto5a71tjZ1e2GyfwaTfv0jmGg/0kqllvmRJldIJHGz3o2NbzW7CBPQxk4n
1WfytRVJcigtfeGp/Vng9ZN+bZs9bVWt97oA2zhwYAeUX1/RXn35UNb6AaEhUU+YbnvNTsV9u5/e
1Qh88KZg+28Lru026bj+FYxrhc5KDi0R/ApAwl4qKPUNpHzPHrb9I/etr+S7NkHH7m+b4oyrwegu
ZvNx3RAn/gAofrlTKYqgmTrxKKNAO+RQQbbbbUFLpx3uY4188CT8Vu+fasIZZm2D9tJCgxUouQ5n
UN13m3gJvj0DS0QlGCcfeDUByEuNce9qq2hJ6MsZkvoL+DzJsNU9O3ETFzNHYHDB+CeH83AhU0ce
OHdxDuT2E8A8SqS4ENBzgvu59n5y1I9qJqi48somuVhAsDk9GU7Rbjq1Kak4501cHN2eQfXS6jda
GyiKzmAhp1IpWqVSwE9AGtKt0cVtYwK9IiS6HSCZBzDyAUBdriQQ39Uj2syZCfQrpNQRDy7Okd8G
hNc/RrzegWSCsGfa4MfA6wLBF/fIEgJ4uvYYO/j+/LN2BywsKAAjc7/w1M6EN9e2GffX6XkkJDls
98/J97i2hMCuiHzsXj70z8kdkKS1q8tW1Uh80tyCJuOL6fBtFn79Exgv1GH6qKzptyhs4yw995ge
kHaKi+Fyc7C53Uk8lUtMAbcIRtSwgJiAOhvK1KjsXe94BwDRJagLlHZad6Sjhs0OrvfQNHZyHJaM
zawPMA3oveCE451nn3ffB1VRXmgQCNw3bvgkg1dyK3aEPx+T59AO4hVi52bpMZ85U1dGGfcqcmGW
6xmMgrTLDVYC0SENumpeyidtJ67EgwJRezAwZBtoaGZLZAG3ASv6DfAnOp13EgHGut5ezZiG0s/0
DIMXvlvtYk9fBxAJfxePgTmc8sfIUrzoJXmKzrG7VEeaO9EY8IKmGtqlAsDyTEI8YGrz0pQVHk4z
vwe1NiZxFMHqUpTOmhhDtHSGNdkGrg6yvNSGm3/K3cVY6rbqgEcdLRdgGwEFxjzl9Q70bZ3mLYcf
UdlpaMfH7EHf8p4IdaE1nVQQIEjzH0LYa5vsW4beRMEpsFlvtTPoCumEl3InY5I+A4Mo0j9TP2jr
3OT/96LhtWHmc4MgPDKGsEa5+5Qee4t22F6UjYgKre5pNsafHONReOx3vqlYf7+lM9knCtHw4Trq
ZQCRsoMoGFWmFCSQvfUf+HV5Vqk50al0TACNS6d6xmmg6A23Aco+pINs/hll/Qh6kRGlSCjNoSfN
vRm9BdAR6vyL65rxGVe2mPPDTUkMvnLYAvo422c7/TN0KIZcdMSDiW7Djn/nF2T1ZvJrWtT/tz7m
4ghFNYoXATYLO0R3p8DLGFqUAkzahfuWrPXF6vbSKpkTy/ECnRBEG1DDu/vBPyYB2kijBySsZYBN
VDDTdectNZNmssurdbLywkXWK2o7YJ1QE2pstMygUWHK53wTW0ft1IBW8u9DejumpoDBhE5eYMQf
PonNb5pUnmLRiApE2IrD7d8HK3trSI0Od9UQd/yon+7o3cw32+QAmo/HM3cfrstX8Ka6f/+S20+M
XwIAKcjsgJiiDZVrt5T0pVGVdQr08YprXf3EgwZZfGkVoloyOFx6N/lYCDBux4hgElUTrJ5yhALP
eW2yNS7JoA+Qnp8O4XZweg8SE6bwWmzlDxAtL7kiGipdZRWMNebegMzWxwmGtdZBTL0C7NgVNvVm
2mOceUB0t7CfNweYmjNUGkmCkg3QoOvFaUigOj6rClMSQBDQggBoIj8YMBVSudt+PZlvSCyXOr63
CTPMohyF5w2ZOl4X5jP6Si369XBB8cmLD/ruXv0UPYz7rXkUwDCD11gm7hQXLZzjW2T3j1kAktCN
oxmzfL3aMQ+0sC57nJ4DOsC9FVBeCv0esUziartiWz+qq2pjeEtMILfUAIxh5gwpJXfJy6zDWXVf
BxieDvn2guPrSOeCJF/ltoKnQlOuRWATk+qJW9sdIMNvIwDBircYr9+EN8zPYQ6ZCpWggFfxc9rG
VlbaGVjPjQouFPFcFlbjDDYmLlfVNjokTya0xBbO3Ix1UHSjAY8WPHhqZSZij0MtUDNozZvqg/6q
bSkdc2P6RyMieCHQRLKmtSgQbqc7GCRbsD1z3q9sMyegiuux6irYBlv5d/ZYb9OjtAEaTceyjdKc
TKki5QP/tGCW/lnmVoObSAWmBAcPNVDmmkHyCqXfEma5jQrWG2GrbaaNYXNfjTVCUYDwm8W+8+1K
AdWhiFIQMgFyoDJPUyhcokHri5J2cZxuHe2LffGAb7tCWQqhbILxqm6l3S8slOa61wulVsFpLfAi
akJsiOGHbSqkkCs0S2RaaNC95BuUtneYU7Ogf/T5t7XbxB8FqN/WGDeStEMDEqQKfZRxldkg9Hqk
fEfavl/Xq8QzHkD2Zfd2izE5ya3vIqtcrCzTm3KzXjrOQAXiMeLF5P5qXBSRnLUlCr2gfaf1HtWr
dvUqAM7Rg9l1PBDhJfYWP+/tJUJagiovPjC6v9Dhxg/7VYPpUzQZejgzczwp4Js/gdOkWKsx8H6Z
lz+hTbrO3dFKPB/Q7SX/cQuSothxhJEYOkW5GViha+N5yWd8mmRQyTsUEeYKBi9xx2P1LDvqWSVv
5TcKXXZhA93uYi5pqTH00xFkNh0tSCweLBRQ/2U7oimfNrks4Wh3a8oUMJ4QspNEhsARkCO8569G
K7fjB/3pf0fgYeG/LOuM65oSYwoCalk5ZPv00DqAH9rH3BmgS4SxCnqpmvd+V1dEWcrIZj44ElIR
6GGMrQPEwnzwNOP6RoSWMxT8IBuOFnj+JtkdipuL9SzqjJjtRbijY3AFaD8wAdBf8utoJZGqpkUo
lKa8G9fB3biPEOJxXuBlsNYtJSW3rhEqEv+sscGsVkCuKeT40ky3IaYeym3oRDvkmk7gTq7i1ov5
9UxAB4tgKcbcE1qyGES/Xp/OTdoF2pL06kzWuE8xrfxZ26PjP4WvnLNI9E//HLudOqgUsEgIUwB7
dm0uaONUvKRdCbUcW8DgJ3L46IE/Kj5N3rflEkfMbV1aAb4dyEE8rgCFiKw9KFY3OSRrcEYdaQWK
W1s2oSa14R7A+nR5wVyDKd5DIm1Xur6d1CR5z76TxTM081V//4gbnFWtDlmnwi8OAWqPkc0DVLbK
MfEERg1ZNKsDdz+ATqS1Fl6EmbNL4wooZPI6LVAzDy1GcKo0mWBXQ7dtdckwZvYqHhFjHoV9ZcVP
vAfpAzrUgnlFTLnlFak2i1i7pR/BRHuhX+RC3OELtI6wFRw/AVJZtC/fmQkFKNWjSAMfXeb8kXdO
wXuzflzYBPrsMSfu9yb80A7/usCjpJWFMcF+vIXajyvcRRipGY56Qmr061GZzFEEfRId/y5+Up94
clmJ+840rAfJzaxs8SzMXABEeihTA24PUDw7aJipeZMN2Yh2913z2ED7BMJR2+rIoRl8lPfNYlI+
8yZf2WOcNF7NXL8UsMet9NNo87toLRVW+lRitErwYjdeJ0fFXMLPSjMBF3phENkADR4YN1gY6zTG
vSJ1QJ6B/EsGc4sAvisEWvaHYKFq5nSnwJbWGmhFUODRSbyOPUT6draCgK43bEY7dyHEap/FbXXO
Mfn195mYSZzxm/79Oo25GGU2aWpW4deppzq0hY0IyEtvQoS9cEYn3/s2b33/bXIuSrgySX3Er2Mo
K4VaNheY1M7PkT154LN9Fc3wsBVMOuLvkywk8jZyJHT9/za9uFrmBiqTUTeVCNPdt3Y/PfeHd4Rh
LnRg1sfMHcxkiedsJqHF9kKljDJzYcbvZqhOoJhDOcFaAyu8B0Q8Dkn6PdqVfcDc/dPFCs4C6jQe
xAQh+bNQoP+ZAGcuPMYn0fbHo4b2O+ttNcMPwlrtUKC3UwBIQCZk/+Actr0I6LjiPF+I4GiHiBh7
jjRu1wNoXJgvoS2Bo1Unw0awwTC8161LQVbt84iP0j9Ork9OpeXvQnvBQd22bQH2poo8ukCnclFa
uT4ZSRxEgNzg9yaPKCNNVv2O+QkkX1+dm4CL0wu3yhEwAbtbqfv/vQoK48C4gy6WToMifrw2LiUx
V2cKcO6YgXrlwGT2PqiWUjt4+nMiHf8+ibfFfFjD9C/IxCktDFr019Y0Vc3DOOjRC6px2yFiWRGN
9C/PhUt5U9TPwtU0zKCBVYnbTuZa+RxXS1P8M5GjqkHmhkaOQNqx1AhyP+Ri0ENkvX7OUO4IkZXF
a/9uxHCQvbBaunfMQdSBBgDpIAitwNHChI5RmgRdVPuYXDBlsz9fZFDykhECbY/RpvUkJ0NBKb8z
QK2PxujR8Ay3yzHnphJo+DYAAP39c+bcwO+fww7MqIWf5DVnZGa+1V0V3ZTATnb+CrWFcCOto/Mi
EGQm7LkyyISWwWWsyiLG+iOw/4IvDrNmp3alwdTw6IMVo3Q/F5Z406dREDv/23GV8evTJfOlPoHF
i9lC0JKAKWEdO0dM6qJRIrqJ9be9Oad+ZY95XMPuctGzCvZaq91K26k3DZKg554fZJN/K8D+CnVG
a49PHKKsg7P2H1z71Q9gLlQe1oXaFD8/oNk1ooMzpjofwfoJj6qvER4K1GDu+l9XjWDSgLOi7gJp
EUvBEcVd0WsJIqrRFKz6Ca2Tu3fcZAzvIyEK4U2Pa8xsHDsI2y31Im89CJwGgFVIc4Gugs9i/JVg
YGr1orU1DrH4Spk7I/vjJcZ8fmSDK88BbQLJ4SkfLlA5O/3v6iOwDkpVjK6g7I9/mBKLrHOhIl66
2mzwfIF8aA96HphF6zHY9ab0KOEuY2g3u18li8N+t5kael+oI2EKCoNYdGTn2nkGF3XgpKKpTXEH
6jKwCuteYj4Vz4WXOEu+a94YRZGAhg6j2CygaZD8To5a7DOHeui0MkwaKWTeZKOftFp0TTc5Al3a
L2vMMQ5TLZhUA0urbHUdrDkSHlIrioh6eJE3ebxwbW/bjIw55hBh4qUSBDR1kfPWVgmEAtQstBQj
P6gYmX9fltv2FGNLvf5qqhADqNjB1mXd2e/DJnExF/BMseOcMxwWq0E3bw5jjjmhgtyBw4ourX3u
7PFN2/QgcwLsTAaxR3Bu3frhtHgnbzqpjE2muIrqk34RCtjUT9kqtGgvbDTDLcR5pAx0BS0oOgcX
8RXv5O5S8HTj8altGRTHtP8F4Q/GA18wSdaMNWwLH8Zn8ub4OxFNx84ZUL5eF97i57zJJhl7zElV
oo5PSvo55R0HYNEFoQrlQavA346aF6XHbM10p5u5+/c5uglbGLvMkW0vo5FxFeyCc8zRY/J+p7j8
/8f8wfz6aPCOKSkoNDDnJ4W8UigYPTzcWnS7r2wHVhCg2TIQHNV2/xZ5b+G622BK6u/l3QYnP+v7
Z5c5Q0YuSbEcY1SFck+oVAHS39bvtS0ANJSn5OG0NJcuzfoc9AIEFZRVOD7Ml+wnYFjzCL6cRmfG
trEPgjeah7tnH6oBdK5G24veLnr4Usn4AgYEEjhuuInAvmncPyzWUqkbuIoVsX5ILVM8EZBFCiuA
yRWxUCS5XIOGHIOu0WpCXCoT5YRR7uKCFmC15UFUMx07fslBzd1eTLdgTgzMACgEMicrlNECaka+
Rju711flEVGhaasHNCn4hWhldo2/LNH//5UCRzw0MbIBliq7l00E3yQ3FlZzG5HRfURIBGA9JXz7
QQr+spHomdz4mgr/9zFAbxMphqsB3KF6+hbMnhPaHyHZX0gBxgfNExdC7HnrCBAU+CRMZ7PlW+hq
ZVU34CuOazGzeskskcCZgosTfHdxwauhkJCzYd4OKdu5gdFia3E267YRRPcA0GsAMEUMirEcR10e
hUJSYIhX3TVv+l2QAfgeocIxfmgOhrffpIlIr7Ud3PPAqpUfkWP0C59h7tWD2ia00emhopqi15+6
FAPUJbuoMTPU553ygMFeR9nxny06UCXok0TjP7zpVxaZw6WJY2c0OSz+ZP2gGL0cDWBBW9Cw1Uvd
h9uhMKom/Gt5TGaXlYMK4oUQKuyuegqtzo4tLgXZ+Hl0tc8FzzhzP8GWJQDLi0o2dpR54aasSfka
ypB44bAeiKtkBGd5wIidupteFozNOEWkqoAPwxTaeCy8Y4jUqgzAeYxkyTjw9gS6QDAWQpDnLSax
i6u7YI+6dcbtXdljnpvEl/NJEjNAdgCMPskuZRZ3MKOA8pTVGaS1pRN9eEpSbKNv5X7BOnXxf1ln
Hp0huFTqlMN6ZxY0gdi/9w6P5rtu8efiszbDrwWDM684KqJgvAHfFAAXrCqDyInVxIkFVLh3AH5f
1qqr2IfjAf2AcgVBNTcla4wCdyhF/IdBRip5/Ms2c0GmutbE1oDt4tQT9ANM/5C4vf3daWSpJTr3
VX+bYr4qRO7F9BKWDZjT8214aFfcjjstNX3n3BwWBBFbHhVGjPwyVlqtFQF2rqiVCUw2LWhl0MsH
04tXr15Cp3g2duJ9eDduYgQzyXsyLhzeWx6znx399wMYL1BnUzcYPP0BwMSOJxXYJN0dIPLEfwJ8
RWo7dAB9Bz5VWIMS19GgLRS6w8EgjyDstxeOFl0te5ZRYNbQUgCJAMps1x43qaNqivga4BUEL/C7
qKh1+xCON6BcBvIqsjqQCfLu0reeyxRBI/jPMHOJcg7iV80Aw5h+mTwejzsP2BTlsMIFjsr/oG5B
t/2fQZaBpQ+aGOLyMPgarJuKfOVExHefgKMcLR71DjA3LeztnAv+bZH6kV9BhTJUWacIsBhvebP7
8u/TDfcKmp29tNSvvAVlMYtjbmmqYv5SaeluOqEH1O86tzLXABYKi0swWg0pjZX4JN/9vcKfdP72
9GBiCnx46JWyrXwFfcJW1XCUjbO61jbSE9ggzIYcMYOIveWd0nzCUTZTxOP8ireEl6U24WzEgKOL
8gbqpUDpMM9caAwp3+lYuOqiCGDGnyFw1fvoyFmpjelTbwnGOfuG/zbIfNQu1sF7j84IHcNEWfZC
nl5E0pzHVbGsokh//M32/locEw41FULW2oetwuZ9W8VcXEJ4NKJBu/lE+Zpo8+foHz/Ku8Bukakn
6Evz/3srEIBVRIUAXEFEA1hD5qYOfihAA2dCdOr6bvY9Oe3mfUJ8qtnAlZ+DY+nKAcKKv4/W7UQe
rCoK/aRg/gSCgi1b5drkC4lUAzFagNLGznYXd8CBVkgOATZM7vOoeePOLhF+3AJjqGGwqqAJBL7e
G8yXVCVD0+dIBTTRHDbVWrjjzOj/SLuu3rh1bvuLBKiXV7VpnnGvL0JsJ+qdqr/+W/TFOdHQwhDX
BwGSIAayRHJzk9xlLU/fgcRzvu12/T6HoMH4Kn3yRK/WNjGqSE0LvJqiiBQYvWUt/MXYlJT+ZKIX
8NFPoDUXbjNsY5U4wVa9R0nSPlJxneq4r2hqR4ydoRjaAr8KCkox34ydqXhfxdMs4RXtGqCvdK/b
TWx4tqx41THwTLhlSozMvQ6v3KNQCY2IKGhsEZtkH12mPhIzyACr3IO8L/ONF8Vyg/vWn51ph5ub
304ux6pWjjsoOIC1EMKgVF+e8ZPlLImpJeBCKm7aO8rLg45inLyFrW6DK6RyXdEVD3jhcRzlqjXj
xop6MrDKofyI8RrTjKx+TkYa/5lfUOeuvCeI5J3iPXnWd+S2utNDW/rNLZtZuTiivQk1k4as0U4U
5nSH+u9gTJWBKOLROg1g1X9Ot9U2Pjb77FFyWqh67cKbwAt+W902fec6529FC9hKS3jGcyht1IoW
he/98oTeG3AzFu84BFHI2G6jknex+u4uFeiB4FqHFzRlH2MuVtMgzWPeKy2e0QLu5TJ+b3G5Uk7y
3vJxzys3rYJDKUGd8N7YISTTOgjM8BzIV+L1fDfhM1CmZKFMVUQMnJl0vRdNIqT4z0V0r9YOYgi+
sunxKeAq2nYoyYpA5p5uCjhsASoa2k4EF6x6/IHNoc4edbKUjgzfwgqFq9McDOJotk741HzonoTu
imt9g7TLb8Mrtgl4uKX9xKFrXjmPz0GZJY81C5TYFJR8TGgSNOx521zFOLFaH6y8p2nL2dDfXdcZ
HkvW2FUyFQoE3lO1MyHtnt8KtoQA59WzhYQhOUrH28uI37fUOSDjpKe8hF5pBkDjXnkmaJkA8fFD
wZcJ+X55PMdhLjajOJOkm4CT7BqUAV/16JfwQbrwACvyyt3kI1tlesXX6y+IfV5kceWVco7PeKxQ
DwO1pQs5eAGi8uqJ+Mlr7sFjHUbIWdHrhgErFnfx7vRnvJGvZQinxe8BlpgXc12Jj51/C3M+lWKR
KAHBt4RPnYfIMji40REF7TSQribv7Uv1JGyS0310HJxkw+P+WLkQnKMzZ4alTZqW0pWY9roXbMzM
tlBpJKGbkrbFmx/pq3BrbrmRKWpIjBtBuyguA3j3IyBpMd5MyMdJkAnciP5WuAQ0G9fNs3SqvHxX
fta41/PSs9+dNdhscc+ScE4hScle8yZLrgUtt+hlc3wxoKOUeweCS7XqzKCppPQTgQ8uhEe4U3sq
7WZfcMKgaxO9+ALkEM/vP9ZQK2M64wuELYrMa++Ye+QdXQ2bDJTr5Ufw0N4Mz80bt5Fm5dwALpLS
CiqTEYRlHLZmqF1TCFhg5GbfoJEGraE36GyGu/sa/KvbPHW4J+P3ewid7L+QjJtUwnke0gBDFZ1+
J23DztVveoJKe8kRXnVQDiR7+STciFsuny+1VtasQGWDX7QlFR2655Msa9UUKSRA9GEzXsmPqCNM
XLDHbHEcbRBcBhHBfbMZDk//b6+J8f5FZXbwbPbjlIRCi67UIrL7Q/IH/b9oFrGlz8tAK3EFOrN/
kZjdWhR6m8YqxpejLPdEXgrEsAWvRNMdRGLJhsszSv3gpflkVrIxg8qQeuBBXu6k4XlWey89FAF2
wb3o/2q3XCWTlYPhbICMX1D1Me57A4DKB5gC8uMsOvJgdy/tQzhzxfVWct7gPcTzC30KuEZ+S+ij
/hCZ6BoLN2UueWk38iuuD0fzWkOVFWfl1izTQI8kLqq0VoHNZUHXrLbmPCRgHQzvlPveRVE5uUpe
oLZ7p6peB/VA8gvUSrwrBA+XsZi40JU0TIErfaRe9FS4MTSXZZB6Gyhpc+ST+oagq7ihbfI/GTGq
2cEAQlnpLOaNG+lyZ06ZgTN2X11Jny2kMeGCxEeUl4W/r4Tj/CsDA7TC4/pYu6ShzhHLiu5B5FnY
KtsiqQcRJNcwoevRj5wa5XQn8QZSSh+1b+26LVfCdiVPCzNC/RwatKFvDfLWc68jZFqvDjU0Trtf
ZufVvTfuwZupbLJ9DMpy5LJAgANubeWVM8Nrrn2Jy6ytVDSJpDcUdz9sjGvhDsfbsewcciQeccgr
TwB05Q2PgVI+EZRqoy6TrdNWGmkwxC4mjvUxqbb1HN1Ld/kxpRJ9ozOAL1RAGks8lK5o2JyxrlyF
KRs/mjHAKYNuVGaOxSRqh6YGdGuAvUfcBwXK2GZvugEv2da8z45KZefX3GfG2r0BpGQoSkdYHW0T
jD9SyqJOtRlTTEDViTiyHdyHu9foaPFFaKgvZX3tAkplLgjJYFphMGOEFapUEPA7ae/p7/I4XYMr
ffJVX7tJffEtfI34VVSrhvR3lN/WdRqUsqOjpG1SiHJCVMI4FdvXx8ApD/y1XPVJCzjmlSH1M8mg
SIhJRXeUBCk3Jz5CRslR7qjKtHGVHfMfUO5T/XlEcZECR7sjohTnm1RuRtQUywlBSh8U1RBG3mr2
6I6HQQIxKV7x2lsH/RAQLN+ONxzbXbsPLaGZ10Y1WlkBUQuCW4n2IXtFiShUSqXHr9GdZ91C6n0T
ooos8AquM1w5wOF9qYQHgl94uTPbRpKjQR4lQE97XBmCo+S3IFrASXeD9Lu2V7fZbbK5PNyvgmXG
kIGJzinI1aJug63Js6QxlfoYmOSBJoFL9CxXuPmFELnE/dOjLSSjl/vIguz1E35wFdnDQbnht3nQ
zXnpQxg7q1OUYA0ZPkS7zpyn9JBFdq47MnFN6NWgUnP7C3q1tS08FI/KLuIxj614rLNpYFa9HJvU
Gko6DT6EeUF08NKOTr9NXOtOuiNeZBsIOTuX5/573byJ8kQUF6DaAUTpoPM+t/LYrFJIaGUwtX1x
dcR5298kNxDSeICNg/rLBhu/330K7m2C594PsCXsMYgYgZje1JjjaNALUU6mnDh1Ayn3dIs2gj8x
hCHzq2ZbbAvTuZHvTRptBQvedrq7jP6V8mcXm2ZJvi5y6LNlPHVuTGE4RQTvq8KOHHGv73VsdX2C
gC4llE532nHwT8n+9QYqceAhvocAuZsdtE3tF+BaBLM4lyRopTAX9Ql/v4l16ZU4NI2it0hcXb8I
XrhXwB1a3mbPaK0DX0PyDPZa7zYVbe2mPoQuyu3R8XZ5WtbuJl98i1S+DY307GZMm6pQcgvaZeCA
UvcKyJEjyrbWI84CpqAbxZZx97uMuRbROMNk9t2UBX2jm8B8D0EJfDU+izfTjfhSu6+gQUEZJDyu
G+3VA2Z9y2USXTlczsCZHTBYSmJZRU8DGrTPpfSCyUk3AgSbBsiqSHYMDl+TG1Fa3XiU1/KfeWZ2
ewgWi6BKAStsZ2inaXa5T1NkfNuPq/pBvYZSmqsfDUTgZW62edXhLrEZJ08m3HgnBfOtXEv+jEw6
Lr7vdzoqPnVX2os34rXlKBsVTBHp8z1EWu0f0HXA7yw/gdn7fUGaQQ/wCfJRkWBixLub7dEXnK+t
V/j5S7Ux9gpoIy7b2vq8Q5wKwpc6ZLrZF//Yq1Mb9ph30LfBtFr41c7uXxRwoxiI61SHBCIFePmD
UDRwfnbEQBgLKQhA04rBc38rFdmQxOL4FV2R3Ho7wfW9Y9YPH8VTZf9GBuJhskE072RPJjd3uXa+
QRMMTQcQbLJQoHQOrvdNk9YzwBXKLWTZSNte57+gF+BotzjdG/Aa9U752kC9m4qm7zhTv3bALeEZ
kx/qOM71kY4dFCQf40t6TNA1XDkhVBIgXJT+oiL1+fXnZdhVp2pAEILygtBiRiYmYcTKAAJ/JEIa
cKzf9ohUGtcFaEWrXbodQPOjIEWupfBw6KJGU03igSMkelS5JCXfHQ2YDcAkC9UEBQSabA63a0sZ
lZVIpcrwaC++eD9CuKqExemulaLEe3gJne4dNGiXx/91kJ0fdOe4jHeV2jg1Jx2ra9gP5j67mm9a
b77u/VtwSeHfOshidPhnAyT49oPm4c7x3G4ElDpqXuORbfIkOai0xxlYXpXYp8Mzl3SDfsGlL2Ts
0izLpqsU+oXX0SZ6AB8f5PpM8F3hCw4VSgLBhbA3bfkOYiYRiOl63qn3lYVivwAhHVz0IWRCSfrO
d4aaTl01yCh8NK6v9VcU3m8aFxQbdoNqKIccKs1Gin1XOh+4hNp/oCMn+qkr+Bn8E698cMVeVSTu
/n4LY69ZGKIoUsK3IP+MsD5KOH6/WZAmCD7hJuGbcPvFn7rdUOJNbSfwAxQrZd1nn8C2e5d6XyeZ
hk9AYjhHJ5AMUXZ99964+btmK58TKFGq50CgnUPIw4MPBWUtw6ty94E+bL/cZc7gpi6v4fhrg1xY
JIsxZHXGxkpFfJV8jO/Q2fwGcrJ0H7gfhR1v5OsSScznAfnqyceTl7eNVi4p53PCGGketaXV02Ux
N+8dbHAb3SOHPN+icup1RmdpcouQjXFlXAcngy4Sj5X5u/NGZYACoj3k6w2ENhgTnSUr7eohAlWY
cKWSyVWm9AX9QI+JkL1JASY+Q3sK4aYDvgdYAYuXGaXUoK6LuSZraSfWlY7K2arZBoqdSpsekrcg
9ZIdfUbBCbwpKn8uu6zvBwUwaYpeRLIWrpJJQajdJBQyrQy2lDtNdpt8gpfmnEarGJQ9A2Fc/BKZ
5RzzerbKCuPK9PBQyxu5r7ZV9fvyQFbqozCSBQpz5CXEbDIyACWmxKoT+hDK9K4OxutWNR0paHoE
5htXpfKQjfaAvjxe0cP3UML5B9BpWFTRBBVCzGUOqyXp9KKjoWec4w9BqbZiV9sNKTkrt3bGLcfL
GKmWS/3QBxhvEW1I/xSPzyR+6rlxxe+hLzoqKj1loX8ReUFmVHmUS2WX4p3UpZ+zaH7m8uSBstlW
2vCqVz96vCjjDjVKnRLvVRnF3jlI04u6hR6BHiXgvfusTOkYoztOJQVHkZTzcSYTlysMncRhgCkf
ZruOD7O5AS2apSF3LUIBm1fsuG7HqFaFRzAgPsnYsWyRNgjpVBTmZFcFekmFcqcWBaeUYdX74Nb6
DwxjyKMqDSiVAkzSP5PquptxeVZ9MzOdCa2Ms2MkrXd57/AGxljuRKSgjnogivnsEBM6V+YkOSUZ
a47N8oAYmw0jvVKlls6g8ZhqJxS021XCK+9anT9kjfCsk2g0kbFY1UirWGpRJR+AUbtNn4fkFE6J
2wa/5nijIYPd6jwS6dW9iC4eE7IF4LViSYmyquv0gNbJx5pv1uZmaKEyf5w6yf/BQplI26ANDLzG
BrNQKZnkuUyBo7WTM6u7aJa8Tki9yyirjmyBwqxSbqqNkaCPA5To1VXRTpkfEuHVIKjHk+XutgwT
XnyKh8icQqUSyP1YFSg56AK/7F5rDTXwIi48XbiXk3R3eXyrXmMxPubWh57pRO9qoPX1TpAek2av
DdHt3AxuCZVXxYw3l/F4o2MMssjnPokb4GXt6OeGclPpra2amReT5DSWcsbZZevW+K+VsF7RJHJm
GDGspJdQwTk+NO2f2vgchbvLw1o/cf/OI0tcghrKOKkK4BBLfmtTkKY0SSEcoAZ+Jec5mjbGUfcK
sK86YpWjpELu/wik4pEa8EYrnx9QbQxfJdHRNoIvm26F6tkug4yAwYtnrC4jmuWw71AZDI6mcyBL
1nPZmrCMUXXMa39Mb6UKcdvmOQq2l2d21UAXSMwJMAiGVcwjkCz5iYiYR79AFKFo7C41bdBU/MRe
aE8p5ThBOyfjVVRhyEjc03WsgRRLbg5hQzLLRz0bOJnn1cVaQDGuJWnSSqxACuCgduHelIfXRJuc
YtB3jWZxRrV61iygGJ/SJkIBoTBMohoij2PpaJrv3lWTq0b2PQ2JC9ICh/EmiQp53a/moQIUUbNb
4KUiR5VbwDbq7IFALofczKajEfeykfCmkvEqqRGNXdlgKmtFtYlslXbWgAoXei1DofFcykodMR0l
mo9pmzX967nx13lZQZgTaFoy/s6QMxLl8Nocwx3J45egyNFL3nZ/EuglpRZ6qEzoiCStm9SBC1He
ZxWhmMujp3jsA3XxPSw5TC8YRTV0aNkqEEKSUFdtqqDiinRPK31BdzPLA3vVD2YchIMa6ABR5qsq
jEUJZaYpY9EAU0SPM4SzPbWc3LkClbascgL1K/UvqrgEY8wq64UStUvocMnrg9IfRN1R46shd0vj
EfQ0GRL8Me8WsxKwPcdkFhnvNAKJe9ogJu2L+DonmMjKJcl9qth656rlMRS3aeIhdxWQ42RupWEf
kTsj9hr9EIe8OMDaDl5MAZuiEYRJiZQMn9Nq4duQtp+6nG6qMeBkA6k3ZU0JISDweUCjEQwtjPuT
qrBU4hIwidFtRr14lcz59rK1rh0dSwjG7VmhggA86oUdNWntVj20OPxn4UZKnwLx13+DYoxUt4hp
EAkbo2klO8pvW6H2K+OgCYXTlpyZW1+gvzPH2ChpoyDPIPDtwBE5IjgIBFRoqpzn0DoIleiB+DJa
CpgBpaNlxq2AXZe26JZMIicPg0OlFJwlWjtzdVAE/QPDjKWJszKoZ5oPLI5j86AL7UtbnMqM+DoE
lyOQ+3DOp9Xr0xKR2W2zohZiQoDYFaMTlVvrNwannKbK3seCM09O1xf+D4wDHRmowPy/5uxzL05w
DyUd7X0UQxS4oWdXMAYvIydLeiAKjwx/dV8twOjPF/GQKguLEIFNPIoqxRuHGNYoOOD/d4LK70PJ
lnpPlZ5K67ZuECJ56sBhz3svrc/x4huYvR0WczZaDQas67YVvI3qXZTiQPZUASdY5QVDY5vqdWu8
Xp5nLi6z4SvDiIyhBW4zpzaUBMX+tgSFnOxXUPkSstyudCR6VVfCzeAy9Op2WYyY2S5F3gtJMQG5
6rxMhAaAPm563otmfWmpbhIuTtAlp3eixdIKwyyWQkhTirPotgRqPgrpXi4PZKVYEKcR5CL+AWEu
9oPVEMMaUTUgWdeQCSbys2VtGuEqV099DGmbZ0vetORklh+ER8ux6gwW0MxVX6hTVegR7nEUlGt0
mmjP8YMQoYytER0dUoCCoXG8wdp9BqED1IGjPNL4ViKhVUUihjMtkagepv5ILNuI/aBCQYYCYWKy
NUuPM71r0eYFInu69qactVMBxN7YENnTy5spne2gh95fRGwFr422ssWMVwe+ap9g+EVxO23dZR8b
imQhH68B1hKfirjxYhGVL2G/5Yxu1UIXMMwGHImVDnqJ3LMpfJDOro0ruHDbDGpHAP82+L0b4x5U
d2LiydFbWI+2Vhqc05FCfLtXLD6B2YmjEmVZEtH0d527YqT5qXo3qeNN03GOrvUptaDRqoLY/VvA
K2lMSKiNyOmVwlU73qbBsQh3l+dzfTr/hWBpqcOuqMuuA0RdIGduVO6Q/SQ2CDWTf0bBtsnnUgC5
YDoKDR2KTVq64XSIuIwWq1YPhQOwzIAc3VSZnS2GUhYLJlCyNHrF3zdSY24bo/KSYD4WmrIZ9NsC
Ijp4S5ScA3HVqSygmfMQorL5HPd4CWXSUzVGtpX19hB3uy54VYa3tp45e2DVpSzwqNksnHQdSVoy
9HRCrXmjzONGHkSvKmU7t/rrsNY3NC8RZ5J72VR4w2R2Xj72oyJSWNkSnoTgvc/qyCbK5JfKm9Tn
3iBXnKDC6uMUsjCgpUWOCVllZlG7SM0tMmNmYxm6wPL4KM3VMZaqjWmilEt6jCV0yQ/W73RCrjKA
pLJtCc/ox7XNFuLU+uBfnoHVzQKBBRHFBxDIYRuo1DGeukQz0UFej5tM7u7GiJdSo77jm2/5FwIE
tedr21d44s8RIFBeMmgnPAeTdGOqvjL+xIktgNiTvtOM3BpRgxvogRMHEDEikV2l87aIeGHnVTe2
gGLOe9nMylikq9iTba/fmsMzkXjH7PqzegHCmEqhk1mcCMZj5CHio4o9oPAoRTdAQJyk8IjhyTSg
0PKydVxgZvcXAUj9I4m2JIuQAAxCe0aTu7rtUf7UjPakb5X6VBs/ORkWo2VcgNmXqZkIAC1k1xBU
Owg3Rttzri6r6/al9oiYKKrkGRClyPLRpOtWpOZ2jMHKMOmeISnO5V21avILGMav1LI+mYkOGChD
2F313pRg3aMMDYkfBCMHbPXsXoAxZze03o2ymQBWT4U9ZacKBHBT+KstZ4635AFRb7pw0nooNXh1
AigubpJhA1I920CiL+YkSnlrRM+KBYxWwf+nCQxBRNNPHub3kTj5ed3eX16jdRgwdoIdHPlRtqIV
9MlRjqZosFsqUC1QJmQG7kdZ+pHB/UVhHEWRVk2ItAQYAIm2lazoYarjTVJYnMDD6kEGZsN/BsO4
ii42srAzLfhYRFLmaKMGhafFW4IHeh26My8ewJs7xkGYTTCoXQm4sDxFMpj4eiju8ipbeGNi9irC
X5Glj5i6HLFet0HlByrx5vxXnJngGhRThKfqfFA8JZu7h8u2sf4mxlGFpj7oEYJR5NwG1U6IyDAE
IPsgngZRvM4jEUqcylNV7i3iQn26Qy1BOPLGTCfu21n5F/er2mhh+0U411OfYsyzhGZmVCoEI+8C
snqrXEAwp+TUCyTLJEBAz9gVMIrK2OpwtHLipGPqTKj2hbJ6yBOw4o2M2QhGAS2nrIfJaIKxG6vu
aW6yzeVVW7XKxciYTaDpcdeKLRbNKo9NXqC45sGAdV4GWb2pLkAY0webhSlME8aBoL6tCrsWXrCR
FbvFgukjVND3s7C9DMmbOmYjZIOYF50MyCIIEFPP9pB9ebsMseraF6NiDixdCZCFNeFza1T5Fs2x
CMpNpx9jyHb8BEgBy7isaAqaK883VqJHQ6AqAjhejOFGypPQkQv0No6QiTDV58tYq6cwaGT+wWKW
qqnbjOgW7CHXDogajFLjKsRV0NUBOp3LUOtW8ReKWaI2QxVMUQFKUrorJZycRL0bc/AviF343jfZ
Ds3s3lAFMmc6103+Ly6zbqqYQhY2xXTK8PEd+Pn08DEcB06CZ9UTLyaSuWEoaEAKFDo6U3VJdlep
MYrWoOmo+VVjeWHkX57MdWP8Oyj6OQsnOHd9Z0k5BpWFXo8EWV9tlPZN1XmVozwcxslL2dCbtYhh
ySi0GenTr46RlEvvuzLheV3qVb879n/GBALQ8zEVppAHsQksK3qMhx24OJUUlIWdMw8QzkvvZ+vP
KD6UKuH4jhW+CEQm/107dNueA4+CnulzDuC4BfVm8qcNrNA3R9EmuJDUqbDJq/u+n2yrhyhLjH62
PvDlHoKKCiQVeuNuVOubKRd5Ge/LJgUy3fPPKoihtn2GNSbJI+kPmnlLymifZE+6/pY2OmebrG9P
0IZJ0JmD+CzjdRRpqqDlizOvyUTwJjp9ie51pYVA1G4sfk2ovbIijkdYNS4DDWyGhAAOnhrnAxzT
QJbjBk4bgUvbiLyWvLbK71rnvHnXI88LHPodi80idFOStAGGZtS7qtjlMRirPrJmm/e3k7SRZJy1
n033WGe3kxq4lzfq6iIusBm/oJq1THR6piv1NtNRig6VHeT0O9PvQlfshv84pYxfgMaTlEgEcGH+
u45PauXUkILWOINaPW0Xg2K8QmslelYpQOnTeadp3afUyZzb+mXbQCL3fM0yMbGqIgZEXKODDX5N
QIxXuMlq//L6rJ4OoC4AZbUISQ+ZsUHT6mWS5CFSH2N5FFTlqOfik94Yd5dh1m/LCxzGBklUpV2g
wMcowzOSg5LiJRDbksBDGHpi4wpQVwrsqBM5u3rd9he4jP3Jk9C23QzcBkVqTV/vg1mx8Xh0gwJC
hClIYq1fbRF9VAmYmGp0TXTtlWGg3Pry+FeXc/EZjF0qwVwoA6G+LOv2lVodWpTJ5SP6eISZA7V6
pVlAMcaZW1o14PUFqYL8U4PhNAked5XfDs9ga9z+p2GxhOtpmwaFQt+UYeOHUewAy5ocUeVcPVed
CCSydCgWo/vPZBZRVUc9MQYYaT1t1PY3ap+qMndj0dXIYyO2nN29ehIs0Ji1sjojJcaItRKHN7l5
1PuDbD0NQYQq30NR+RPpOHuQB8isWNoGglqWdHhFYoeQhhKOUiPbTXnKFU/TPYUXDlr1X39HyDbp
aFGEWmMZXRLIKNgTIg1zQh4uW8Z68c0Cg7lUBC0KqIoRgxIz8daKB/QMZmVvl7kM5odsPNVDci2S
9qNRBtSAq/NjG8w7gWa0mvg6bqTIaZos8cpMCZyiR7ILIt25nViBwDky1j3gv8bF9gYFIGzVohof
mojzXkASI6vUU1hDUenyjPBwmAsGSF2SKjFgVogpbpWg9GqjtaEHwYFZ3ysGjZIi+wr2RObg0NUS
ZWsYjqE/9vpst7nbEVBegGltvBV1roj56q0VBACgfAARACgjz/HCwRiDVIUtZamTGZNddlc5crxj
9DCCR67YWqhBFtAtUvA671aNeAFMf7641YSxJWQl7TSbjHojjMNm4HXArDrtBQJzNmZRruFgx1SO
4KorZr/SAzc1tqXKo5xZddlfPaaYQBOP3vOhGElijeUA0yiiO632YhRUiLgjqV7c8w6iVStcQDGz
FoxyLxYFhapv0Zlh661o52HC8Wg8FGbm8jACRQB9cwrxlYXEf4xqzoLX67XqNlG8DKJSkMB/q/ON
BtSCoWsHBRUSQufx1ZQ4JViblfbayrwkBU2qwjmHVliJVDCRop2NKpyAbJfZXFXWp3lqAJIUdnrU
7qYb/aE9yTeBD77bF5Dn4IqxC//ginHZd6xt6gUue87KTVok0ldIZN6Z4ItGYWxyI4eHTnKn5PYy
1mqz5BKM8dzg8Up7XMtoC6dlQ8E+hBoQyAtt/Sbf55vqYM02dHqzx9oP3RTyxQF4VS5/wtp+WH6B
fL4fkNJUYl2F+cyj3yWHaUKM5MFsXF36dRloNY21RGJ2HngaC3kIgSQnB7jkbupcRTxoGipHlG2j
+zVYXGpe8OK7QCvOxSUqswlNsw/lXsAMt3Z5nHHpvBcTewxthOKjZ/IY3B0IbWiP3V+BF/JyrQrP
mJjNKc9pLPYguYJYYuQHD/pN8ty6hheDoXLahFjQ28Q1XdVpdtpd7Qpv6BjebUAOCuuunHaLQxyE
4aBT3SqvjS/eCoeYd2tfc+0GGjjB7ANxdJVl3M30aU6THL2AxngK4tGZuMfWmoMyILJF2x80CcJL
5xbWFDnJxAmHRxHY2oQatnwTcBsRVh8fSxRmnRs0QqP1GCjocxXBsW5kR0i9qtGn0iGxnwm+JXm1
+DiLm8HytUn0ONZN9wkbUVriMyudBQIRcwP4mYIS0DbciKj/0rKy2sqJiErsdB/1ZKNWqVPhlSkk
ww6FRj9Jby0/gp6yi3NaRaYT5ZH4CKm8HQTwOKNIMS94icfVB+YShn0jkFxQ8hRWjSd5Y/ptezUP
T7qgo7v5pU0exXKr1bt6vrs8xWtXhCUq81YQqhFV5bRJVq2FfTobhyH7I0jZczsJn5eReBbLHD1N
L5ZFYWJ8xnSjSY9Tf0+CP/8Jgn0WJF3WFUaIwcjp7Mix7ATK7M9Z4V6G4S0VS9c4m1akdQOdNNUX
8CLHdaczd4183WveIH0m0qGUXFHPd5dxOTPIXvTDaOwlMQJsqL00yJv10q0mP1/GWPet//oV9jas
mUlb5RVWKR5QstrXCHcIL6Y5HBpNfk/M+9aMt5cR133lX0TGx0xW2mRqAMSmPgYiLtrgCeHdtFYx
UNsIOkYwoH8rSCpas0UTLzWMLjqV1oDwiKWW3cflkazOnfQlJoQyL42dOxEVQENGmTTkWncnwZ7E
Y5BNriwobq1fh8jW/Tc8ZubycJ7ShHbYp/Vdo14HqZ9OV4n5mge3o95wbnCrxrcYHOOKDTFOUpGS
IUz9jPL7XZO2dpRySvJWvdEChHG1adgPSHkDJBhqD03fjhhbeH+b1yj04Jgdb7EYd6uHRSKnIqBK
FPlbKFnxyPw+jfeKfBAIJ7e0OncypXkzwLDyLTRvkHaqsgDXJejZa9Owl0AeUvPoydevvQsUxhwK
Va4EVFGixPYYXTfbeYvs1S4/VmDpSGwkbiFR5iq7whGOuS/mNlRGPZmzfis6QLgYLr6BsRLSqYLa
pNgC/ce1gnv3E2r6Pl8eZA2cNrXbO9rGgDL99Aw1ekfZzxoI/1TON6xWHy6/gTEixEbHvA0xDx3o
rNx8cLS78dBuQCf4Xn9Et4qXVmC+qiXv8m5cvxQvxs5YVFbIk97WwAVjpilAxXs8kK38GXyCMgW5
JdGX7fodWdJrcJorhvcDEuHzuacWv7inBKqaplYMfO3+aOW4iAdXA8qpEyBPtnnXHYI7+RTMdvh+
eeCrm3YxbuZgT/S20nSqnJiALQ1RGiibCF7LSwJxUL4eQovRGSm6HlDCjYOpeU+Cg5Y5adLbc815
IdOP/Xbj/DuYr6N/ASNrbQBSPDqJYe5kkfFbwUvGkiJbVP7MkYjHlYi4La9idtUZLVDpPXiBChHD
JuonoHbVpxCobpZuA8iNTuaDjrhh3PqXV2yVZ2mxRb7u/Qu8sMotoaPx08mpHcPA69h4wR9okzVO
WgvZxFfxnTjinXBVbMijmjjZrXA1bS5/BccrftExLj6CgCUPHgt2U0vYK4Pkl6oDJaafnFuLqWU8
Ugne6z6idlM3hR3otSN2v7tO/clRvEBhfE7WFLRMAShi8tFKXtu5dfShpd6U1nbC1R9fC1kul4/x
NJowNrlBvazQt/ZkoJf5RjTcuO/crnUjBN60yjfIEzpAOT6Ot2SMi5G7WoQ0BIZJug0CDmP2G6XU
nAXj7QXGnaAyvYQKLjAs2R7mlyHf5fPGRK0f9Cf9WedEajj7nS1G06Ym7nq6cLnpCZ0XQ/ipwBZM
drPcO5N1GAWO1fOO6a+fL8y+MmHzcYPFy3Yo35b3ULitrsjB8jI7PrZ+YreKczf5j9mm3w+2BtXm
y9tu9S7811S/fMMCH80HAXKZGLGQEi80DIQCOe6Fmt93H6rJFrj7wTvI8vL0naApqoyrlVk+ddHO
sA6kfooyz1A4Q+EBMTcebRTqMqeUSxV4z8ZPdTyhczMb3O5HZTTgY/h3SIwX0fshj0Y0Czti+YFe
c9xMM+RaS14D7/ramAYyhKAlRt/Z+TkwJYooZTqlGkKJa26mKEbaXV799d31F4HZwZMYybOpw/pm
KbGnuMbpUjqBoV71pWBnoea2g8E5UrV1d/UXk9nRJk3X1ZS8Li7q51Q28MTLCsh8Wlm+NdpKxQEb
5rIGqtV0eo07NUdrMbrs9cwQwDEeC8q73M3tRzein6pRzfFKHMbqTSVRdofmShVcVmAfslEJEG/z
uUXlaoVOsroj5h+UFQZP3SRO75CuhNpWPapuqERx4DZjLe8iuco+zMpKj0Yf9kdjmsId+t/+R9qV
7datK8svEiBRokS9aliDZ8eOh7wIsZNonmd9/S0F92xr0TyL2D7IWwysEslms9nsrgIRZtddt11M
V4EbY/JqW4/fBzZDWSq16WGxWuN3pNYJ9DbSHAkhhfqJPj2olZXv05o+6JNiH4ySgMNRie9KO1Yk
qyjOQMBK/t9QeEqZOVgs1ANgSkFyoaDCf1qcPOldqr/UkENUrpbyOx7M7EFGmi0+AD5wudR6MUca
QeXYmnZcwIOiOEFmuunXzuwPFC4cUqysAK0StkENajPau8Gwi4Lf5zeCeAp1MLapkEhYWXNO91pY
20ZazADpk4dw2avj94XuU0R6aMrI453SvjVrGdtXTrcNKhcoGKt6czMBNWh/xvVTrCWgwLtUhqOe
PqRUlvcQLtcGjfMnmRVT8FwDTVFeY/3dQIvVYvn/40TyLmUqkzCwAZJU90F/S+ybSS2dvryYI69F
Or4o3REPLZXs3Vvo/XV75TEEBQioxU4XsIrsLFs60GJZTbBfpsnN4+imH8Obxpp/Wm3+lVNtA8et
HGgZraYn4K8JtVejdmYldizdMdKrSTqjovJ1tBz/MzJu2cxmtJmiYGR2Qo6mkjgRO1T2q4JAXLMu
0wh9wIaPjXd+IUWhELJWq+gpKKLVv0Jwm8CgBmmgUqw8d/OUO02b7eYidceyBxdQsY/C5DDnLZrL
1efzsKJlZKsON6oIQeTE1y0W0DCCvB0k44MWp6p1P9AkdVjV4pZnX6t4GT0PJ9oSWzguZggiiyrq
BLhUvR+z1m/Z96STuUnRKbsF4UzTapi9lANAwvI3JCzi1Bsy0CqAUaG8JIEpCYO01R/yARf6e/Ci
a2qrmgAHF2fLWE02OEbMNHKy4OfIHBQte3oA+qHHHoV3LRTF0Chsz50TaG9fmFAQaq/o4Abgs56Z
YlQJK9FAbpFf8LNuvDx3slu5cD43GNyi1TnVm3TlyUgjgv6Y/Riify5BqP5K+l+GjEJKaCIMlJIo
ZDBM1LWeOhamp2VIR+z0QkfmJgKt0NtES8nFQxTqIRv9HxD+BE9HUO4qK3VgXbZPUUF3BcrMv7Iy
HxDcYW1Wi1L0CsbRVrEfISVVz51rDr/Oowj3r60SDSpyIELkjc/WOzuOE6zNoD11qUvMBCaAB1gQ
R1tDJjF1oSFswDgnjGTMQsoUYPbwEJh3GkPnO31Dp6pHrWPUfaFLD17YRmk5ZEIginNqCEFfVFag
rWIBpNqHVuMkE/WLVLKB1m/md+8WZd3dG78LalRa0hYbqLRvAtQjmNY+JXdJJoERufctjH4K04/T
Mhsro0W4FIesM/btgNpKne2qlDg9eJuL6VbVZKxoor20ReV2rp0GoT32Kyp5tfs/pLsg9uN5A5TN
H+/9oOzSEg0QfTchZ2bjcadi5HUqwOukfTuPJRzO2lNrsJWzQOVO5sLK8m4wwCExwhJUjV2MBn1t
wKV7HkY4JLxv/HU/4DbkYKquTGatBwzFfQ3VW/ZdXxl/9LDco+R2fx5LsH/BXUpWG0csCG3oU7to
ktioUUeMpjV2uCVQWRqHGz2WEdat68wZ+QkKt3GL2SjBf9Ci36U5VEvnNLIjQmDeAIDkmQqScAJV
ndNhzOYcz2kAAJq2Xo7mxUUzQF36uDTQYgyU96jNnZYFkpcdgT8Cry2xUQ0GEieVJ8Oyg8jUw6ZD
T5kFD64GzmQa91YVOUlx1V1VVFbbJDCME7z1eza+Yg5RC4KiCNSlDTtQDSRtecjy49KmknH9Tb5+
Wq/NwLgzsIhMM2sjAGlouTCOlLiduU9bP7WfrHFH6gINPYcp2dOld7qeISCVlYELttp2qDzFCYI0
OlYEXzDP1xkqqAg7pMXhvO2LyqdOQDgPn68Nxcu6fqky+8GE2pbEduKpvWptZCGsBAVVkRNp40OJ
8Euyyf8LOBp7QaNGKCreTxcT1RbLPJIeLQW4TFP0WCpsl8XPhfHQKqUTWEfoRzmQnDw/ZuFGQZXm
f1A536JUGRlVa0AzTb/TQq8gLgLVnVrvw9Kpcrwhy3j0xQv5AcjZLNrqilxZMMymvUYziz259SQJ
poRTiUIrkGGa0LL9VHA1G1ZQhdUIc1Xj7mayo8lT6xmC9poOBTUbbazg2u/RAYXnMGosJri+Shkh
gmic2io7T0GEaSIcOl3O3OxmJR0X9BIg1A5Cgn7Fm6j8eX71RN56C8LZjJKhJmwZ5rX8NXSn9CUj
exUiXZY7NpJzQdRVp22hOEPpVBC1BRnGY04+ivqn6j6mz1H1MHV7G03hY+Vn6XWUvenqfukPY+ai
ajSOPSIjbxP5vO13cPbTxUxl0ECEzwNFSKU/FersIeeAUvpJsjWEKwgljVX/GUWy/FUmxVsRKukJ
RqxTkLvvZqK4Vbk7v4KiGlyUonygcCFRZFdRZmRASWjuaa03zW9MvRjUy6jeB/RysCC/RK7i9Fqz
3Kl/pemfYHlrZTWc66zxDn77FZy1zpWqjl2PJmE99i0UEI6l29fU6SILFMrIW3aS7IJwbqHpC6oB
KLygp+Z0d5jMCjLFAt6y2JWXtRSPOhb5STsqyx7qolgD+rJ01ZddlW05qCypo7SKMMEU4pG1P3nU
wTOZm0IGOnXwsgNF8RH69X3iZH+aw7yLr5Ln39BTvyU3saftcZg9Z1C6Vw8yQlfxHPzzYXwVNPI6
dT+N+LCaPaRB5OjLMdUldxaRg0ADKFSTVWu9jXHruujjnGWFjobw5qlW4SMSMGRc0MXXiKwhRDTP
WyjOF8Uz5CsXHcPpWl/FY0UKioDze0WGwLmgvO6yMV2AUEIHpdVqJ5U9IQlPju0gOO+STFMeGwMg
4uQIFozI8Mf8Z6QeEghNKxdBe6XJKJxEVgBNgr9CzyZD1uZ0J0BiPp8TbbUCY6cyv0aHgQzi77Ml
v7sJ2AdWUQKExHxXZGBEuDkksAKIt160u3Zv2177Hu+fZ6/fQf3XC9wAvBtObjkoiPZl9e8il72F
5yxDKXOazesQY9CLqvDTiIwt4yJeJOe+EAexPqQeNKbD3k+nkpkjKrhiDHOebmPTM5I3s7yl5OG8
FQoXbIPCOWyVKOPK3wqHDSY8UzmYIcrIZT10olprhGTgi7CgOEQhlHc6lpFkvTWUyBnaLL9R1H2D
5kr2FIRP/eLotLxM7bsc+AbboTvElu00ETyBnAxDHg9XKLDRnsJnsxlGWjmjeHFV6Bm9ybq3omc6
vZPiUamdaPFQ0sOwKfRbIiPjEmzzNX3EUMqOXL5GuR3RWrh/QpETJaCq8otVtRe2VMaKJcJYidKh
hoe7Li5sp+Pr06HtZttEvq0aKkeb6Q6iOffnDUVwphKyZvQQOiATanPjUEfNTJsBYs00YqAo9RcQ
VjTsTx/7LYSpY7Y7Dyew/hM4znWZETgL4lUbWhnBuaWwa12Z0L+DmJ5Oh/NQf48mzqFAtBLBpalD
Hxmpj9Ppi0Dn3gQ2qu/HixJdF6MLlhaHQurL6y/K/ZCgvab031Dk59BvgwvBXkgKht577qVXuqs6
Fjotzn+RaK43H8SfpYqdGeNi4IOWHqXev2cr8uCyI1C7DOF11cxfuBBjAgzUAKCnFFpg3PYcQoq2
uQJ42ir7DaVew8Oo39uX6GCnzuuYO6XlpLN7fpR/dSk/z/sHLOd7SDMgPQmOF/cp90FoEYJ8dg9J
JSc4Gnfx1XKwd8Nl5kyO7ds/8HSZOz/t48/2AD473Ql37dsNGNK63ewG/vkPE0WxmA8LfBO4uurQ
Cj81iLCLQZYd4MOC78quugq97h30lcwLrkJfA+HS2krm5scvUCydwJJT2CDMFG1ZWYDDFuKV+uCw
5/MDE5WwniBwC62rIx1qCwjT++DpB/Qw3pQ3yUv7PXaDB4ocsBM+GC8VwknUIHgXkZ86f/7HT+AW
Pa9SGmYh1KEh0uqAlutNuzK88vtdfv3+Wl3T/fgcuFhpxWMO9eZLGWW1qETpZAq4GNImYYh3HkyB
criebvM/zEXziXlgx/eXco9Or6BwlB/GA3uw99b97Pw6P3zRxfMEfvV7myTX1KB4yIgxfHp7y1xz
P7xp3oR62vAeIosV1Jh1FxSNMvYawSkPiS80VKEUBKcR7+FsqFRV+ZKCXzrw22pHSYzseOZOpodH
GrW7VsILlFSoictQGfkjjvxJ9hAgPIN1y8A7GoHWBB5iTwc+V1ZlWhB/cZcOl2u9c1LVcOCU0Zyz
1/Vjad+y1glBzJ4XNwu7qWT3X9GBgjJaA+OnOvrXuD2tTFCzMnrgj/SSJV6YHAs7RD746fwCy2C4
PTya6MRuVaxvgO7apS6v0Ab+rjTRN62TaUmI1E2JzgxmghbHQuk9N6QI3NkaXW0JnOVu50X74J75
2XF6ZI/aXj8Ml9M35br480B/IerY4SjZtdB+ntz2WbarxB5z8yncsJukBQWEgtlNoQHsDbgD42qa
7HK3Ru+kO6GF0xn26m65sI7n51t0x1ljHg3VY2AGQvLi1K6mGW1DmpFgEjrIlFnTXiG220FEdZxy
NHPE8y0SrD/RtOqTVkZoI4q7kBo3YFe4iX96ygD9kV7XM7YVCdHe83sIvp0fnGjbmhBEBN2UqeIy
xcdcM7VBrIFZJdE8T05YlVa4m7Qwg2JZHtb+ebT11/jjeIvGhVxJWLdzPQEt67pjgf7artX9mQ1u
GoOIIno9jyacOwwNpYAqaEP416bWgnRXP5YdXE7soVTpalIzyQ1KlOiHLjR4YlEB9TeDemobYVLO
UAitOrcsZweqU84CqVO7YX4alJdDUVwEI2QpjPhgNYaztL1batC4bXSXUHpxfrhE5BhQ+Ai6fbgg
sAxyRy8Z8lAf+qYDgQjzq6lzDTu4zOdsPwXTQcvIriiynTU+aKXp5qq+z/r5CHJwp2ZQAqDJFWT6
3AgakD1omfrgR1L8TPGoRfsKVLjZ9RyzEUwOGR5YLUmYJtxhoKxAfKxTAycIt8NSg0RKqOLLtfrF
Gq802yHdawX5y+iOVs5UXJqqVFR79Re8LW4x19ncHJNmQBtVbYEZtqkT43W60BU3HP1cV3ZqeTvZ
11qWOXaPippd/4X0IdmCc9suygIyJTPA+1H53rXJhckeW63zE/RCTkHtGPPbeeMQRgVbRH7rFYy2
U7cOF0peDLmgqHhNkbg0Dc8MTWesPR26JeD01EGa1XZOpu4h21Jkv8f50rJ/S75mNcVzk8/dh/B+
koXqhK+B+qdnT1cdqmxS6pHJX4LUt4K7unhRlRwMTc919lthDxJ8QYkYsZDkM+HQDTzacluFplpT
R6TH/JPHBtGQET3hlk7IkUId29rZKepjZG+4oivXFpMLS41Y06rJGDq3zR6iYcfii1mBjIu+g1ak
U4YSzyRwtTazcJXGA52G1zVuS1FLjQpLRTla3mZOp9gPdcOg5wkt1PjHUMkePNf14tbzBI3bTE2g
NWYYryV3RQijuc7BsB5YXml+S8fWSdtrQ5ecymJE5LghXrZWoXLjQ6mWUaQtYksrzqDghZSc8Zyg
z77P9Yex/4N+QbCzyeoXRO7expUN13jUtaDMj7ObxEiGzqSoCYIUZUtvCNjWCSkco/HV8UgyX1ky
11BQt/mT9iVkH461fjhvuoJD7eQLOCuK5lFXQhszrVvlS9FW1dHuSCM5SoTGsxkmN7lGPCphuZZw
xUN4DMPYNel9Y8YuXpJ2nfGFol4MCc9+6C3GwWXwziDprHxasJR2rPoWWVwWP2tx/NiVbDcnsFqt
khjP+v2fzPUDkXLsegjbtGTo1+ox1BZWJDsEbeimUg0Q8VqhfgdNzbga/fXJmyNGMQ02lgkKCxVc
yZxKWX6oMn00gVPB3H1AcG49IHo1krUOTk2KAxKjIBjerWUHRehNIGQjyst58xNahk2g6mODWwqu
8/TU1KcYBWSrupxSOIOi79rgton3LHP1YvbOQ4k32waLM/WhsCH8NALLWkr1bu6qazs27/vF3lcD
KjV1ojwQIwaJFjLKztRm8x1k0XW/ptFFn+XJbcfy/Lvkm9bxfbKczTdxO8MeqnGwY3xTkCdPUP78
kavVTZal78H4lOMBMAX/8qgEe5omzmKAzy0I34kJCerz3yEI9Wy2+QzO35Yl7RO2lqxC1G2w6YUG
MblgerJkeuliHIrSHKjxWIzvRVraosQ7FXDi0GXq3grTY4lmK2l1uCg8wYA+gLi1NugwxXqPeR3Y
uxr1e3PukBINrO9hVBz07NW0Ic8IChV97ry8fW7JcNdT+xk6U45WpDfJjL5SW8YYIdxcm4/iFrvE
A/6kRvgolTrEujIQJ7Zsn1tPQWvuUOQqWVShV9rAcYuqKEqvNAST3c/IfXfeNHgl6mm+YjlYzVUP
DLKfXOQ5qpD8nBKU+9WVC+WjHYjCHYriq1STnCHiyfsA4jxTmZjBMCfQy0uLXwZd7qz4HqyvtPD6
+V0PRolHFxvqBxp3hjRj1MYoNcWG0HXcXB3VbveK1tzYqsQrrT/02QH8A8QfHWUO3j2ao4Q2il9b
ZM0z1cu7HETXz3XkWSy9BBPd+RUTdeTjaES8yhB6QGSMW7I0QOXi30LkJZ8OE8S9NJQzFCBizozy
JgU7pGJWO0Z/9f0fWvwm6JnFTRCCrrZn9rnkY0Q2uv0WblUXSuq0yHHetGNSOA3qB7yx1iPPiKP0
cH7coiXdQnFLWtEyY4kBqHQMj9mggeOtP0LIHaxgMsZ+yaj4Nta5ryYyrYL3VFOuyxoZf50cTEvy
viU80DYj4ntXYTVZaQWACZRs38fGs1Ki4pt2vhKC76sjbqqhkm0096tC0TwkvhXj3dAwnHiU6daJ
die8OvT5QKuBVCmX2GPq2Cs1hRm34ehmEHM0O8ttbXo1dm+xNj2MkJqUeJ7VTPmdAzZFVFYwZNI+
qamMiFKaaJVX1Wf9u91AN6AtkwygRe3VOpm9MJSJd4nX9QOSnEYrQRWgt2qV3LVYbbmhsjC/iUfo
nw5U9sC1Ttin0Wkm3rcsbFSVPylzbVRiS8eEghDqOg5/2SD6JWq/VyEslaR/LJogCoQMIumPpTpI
vN96On4CR9rXNFH0vCafT8fJtETXxxrg1Zzs4oR+S4dFkuAXTuUGgtv4JJkStVzgYHsz3aGs/6Bm
mVdGshZ5USoIJKIfQ+F2vV5glbLVkSfZlR59H6MIRcH3LfHS+sKMQKWgvijoivuCq9GRsyfQXVuv
IafzV9R2brctDkWzx10nD3ZF0u8taMspLJIUGAm92gaKM8memmiTNQAVMdOfptlJ5hGvzvYtZLrv
zo9KuMfxJqPjnEeJOt+imUIrFu+umEolcxGtolG9AOEBYqomf6Ms/NIcfqBx0UsTpq2RrYFFoF2b
DE+YydGOYmR1JHGF0I1sRsXZOmQQVSubMao5zPdTBNKU6o+tthdT9DxABvf8FIpX62NQnNWXUVmT
bO3OUjrQstrXqfXWBeNtKzN7UVRhbwbFWT0p4i4l0KZxhzm2vToMUjxGd/edNb6EZLzp5zF2Q/Sf
XGZmYshWTgiO2g48ndnG2g16av0DSpFULQc4BX+DUnnT9K60RzuPnbJ9yKo/UnpY4ax+APJq91Wo
o+GuBmCp7cf6Z995dvqcq7JeRREHtW1vcLhtjVfYOlBbMLF1HrZA6MeHwOtRiusYDt3/VK5nr71d
/NwLH5Qr0z9vOUJ/ucHm9vlgD8lslSs2VN5pluwsYh9zXXaoioPDDQ53IV8oRCiLHjjpT8M3L4hv
MJ9+q/x5V3yrwSeKw24PRlNJFCx6jTuZWu6+Fo64zLFqhX0q/SzylEPgG9fjk/E73xeHOYNIlNv8
gf4WlTg14bz+Vcc0UAb8qdAKzWZxGQQAZuTa1tCQWXuz1ciGt67OpwN1g8KtnkK6WNdWy0maPW1v
KeR6chSJL60HsYIqLP1w3te4m+FAsofH85Yj3B0bbG5Fi9wa4koBdtgZl3MGELW+AuvJvonNw3ko
oS/dQHGrCB4JkJKHgCqUca+AKIbMCRTTULBgZqg4pN/Pw8nWbv37Jh82VUHVZwXgNPu10u7LtW5a
5sxks7f+fYNBMySNkCTF7DUxjob7vDuE1gX7QnsNCtTw8KfqqOfCk9cpTNvpXcRSFadQcZkpXlO9
R1ImNsEjBRpNKN7DUNCIfxxG3Q1VzgiiOto9a6y/GMeq8cbldVHaazSi+8NSvRTaY1qUD+fXSRg4
bIC5Uy9uC/zmGjjESPDZtVsucCRd4IyoizITiAub9AuvFduhckdQTlk8m2wNVVQ0vk7E2oGIcQqG
e61ea8VUCcndateftvfHAPkDKCrUKBrWWCXp0KLQhz+HGY1Y5ydRhsEdPgXkC2xwGIPlFKuGm0Hg
qLM6S0CE1r4ZCOen5qyjRt8CpO8rMFip1A0I8xdLQ/hVyoIhUYENDHLtukYVH4pduf1bt7U2kxnT
VieHctnH5V0SvKLG2wgfOx0JyPmZ0GOf3FXRsZU95osIR07AuY09jl1ZxGsrrJH5Kb00yHVoPlPQ
KkxOhge1+kqjDhskp40wNAIJtWYQlSCy5Ea81JXVljFACyV/niJ0NySxNxLiV9Rw2taEMmLiqrmy
O2874sFucLnBTm3EJnONOxeU+MwxnmnN0AnY7E/lE7g5XG1+KqAMVrInmsoyXFJwzu/0baZbIAJC
6JIOqF24Losbi75DRMqLrYve2teBFzaHQJYeEdryZsyc11HCJbTBRw0fQPw2Yfd1bzo0qHea9XR+
doXH0AaIczYqVcemiwAUWdFxxmWSKcVuJXc5DyMZz9+b7uYkSjqaTBVdYSY7cOpxeo70xVHwuq/1
veSeIluzv3/fgEWpgXf9GmAJ+aNV/qS7QXgM8JxfK7Y7jzu1300tKI9lOWtxIIiOboq+YRPsrJyb
K/M87KwQsXzXjE4IxqR0CtFJoOyZnjt6Ux5INuP/m6OhJr6BiVYW6yFDA1xmP8367yrvj+en/b9M
xccXcT6xatAuOTfo/h6qe7BPjMPtkKHfL7qg4Ne39L2CtxKz8+1QEkyJiryh3/EBzAVuLYRjaMEw
FUv92oT6vjOJM03mrTkb6MCx/EoJHS257/L5YmATXuzUI43yo64+6Fl0YdPgsTbfRvZatAQ0iwRm
El0MFh6SRhLtu1L73WaNH4apU5ea6gwt3j5WxpCxlql1CcPCzUC4sJCYdkpnioFkw93QHcPkvUaZ
kKF64TRLVkvsYD/mjHOwTVANdrDePWsCAc6HNpj2anWvdbcG7hSKhWeXx/PmId78H4CcZw0bNTON
EdZRGQHoh+xDq2po0Zz88zBSK+SdaIEO2WFY90V+C8mOmoHMJndCFcVfxzR18773wAQ9atLXgtXK
TmMbClFiClIutLEht8vNaGWjmo+oCICr+KoN4n1gXJiweFxf+uQtRVprStyhuJpyr+kHB8+WkoF/
nmDga2urIsolVYt/YFLMQW/xKI0AvAZtTov81i5VL42YeEHNvJzOrlXeNSp0Fgt3ab9R0Htn0a06
/3saxdPv4I4Tgjb/PqrxHVG3VDskV0bwj4CC1iia26BMYgeMVPPu/OCFY4fCNnJ1KkXQwHmAcSFp
mFId4Zh9kxmHsH5MZTzV62d/Wl6UwTJq4Iat8lpow9LiGXRGI05gVngjgKYDhW4JM9CUExHPDq5a
9LVITjLRsFB+qq/S4Ujf87VECrFgUAaGNc03Jnhg83kXTr/PT93ncBknyAaD25eTaYeomzdwoYpc
psBspPVXslFwOzKe6yyY1sXJI3dAjn6+qbOX84NYP5JfnO0gOJvrkRmwFQUQVnGrWD3IpHwzvOra
f51DPp0rLoAZsR7aus3cqb7Wp18lGhrye6ZLnjTEK4IiA2RZQA1gcij5bI7hnGFFejI6XbhLO8mS
i2frHwCeoiKIZzarKQCq+aFp1nf1KHggQyCx3s9HDGYLGu0gSGNg9+JrtkILWkL2OlvBEOoQ1UUv
1uIsVUB/mUlfPIdUSX9BIbF7XIIECu5tlgaSW4RwoH+7nzRVR9cVN5NFYoxqaWCgJIzQJn7MVae1
UieXsZMKLZwCAIpYSBlYXCw2WXU+t6DXRAPdDzaguScAoY95f97GPwcHmM4NCBdemZGl1N0KYmR7
Ft8t40M2POHQcfq+layc0AI3UJw7LcNAyxYDUCy4MtG2WfS5e34wQtvYIKxfsAmbUYVrVsoAhNF4
yePDBOnB+UarvrfmwUheylHyiCZy3ho6iuG/saM+MSR0U9tAnc9GYFU+FjoYS9Dy3US/ourdsH7E
xfH84ITTt0HjB4eGwxHhP1615kOdvSmVJGkjnDx0860sqoDh81OpnoZjOCgwt+G5C6909SatEFrb
r5bxkoAafXw/Px6hea/azMi4gS6Pv4wXgzrnbAk7NxkMqCdqTlslKNeWBQ4yGO4kaqzczscKMBk9
GjY6AXU4BdmRSoSLsxkMdxotiUnYvA6m2ZU3YK44hj9o6LQUTX9+9kTdwjVvLpdf+oPljS8M7YCJ
21yBMfb8lApKErCbbYOtLKAIGfk+RL3WF1TPxegVyDxyMXnxD/MVLe6HwMmvUqg2+vajUklAxUP/
wOQ8CFMGI6ptNN4iQjWHR/LvqzlOx8S5jaZTEi0J8PuRftVUB9P+bss45MU28jEEbmvlsT0qBgOE
yW4UegxZ6kh5FIWnhs1wmJv6mgPmTo2BxQsUY4CR1yspzk9knFbelvbf90FTNMzBLYH+y1zPyVMf
qKb9hINv7dwbTLj0JR0esoBFoxtVSD05QTTDMM+bncgCtpCcBSy1Hiphjo6qYnweqgvV/n7+90VT
t/19zgKWVKvygeD3tfZQDX9GHert837IZTle0VlIcM8BFohZPpVHzpqWoK0KHlCdPG2MHEoOg3pk
KHnPgsP5IYksbgvFWZwSFZB5quEvKh15nCX19Oi5ZrH3v6GsX7E5D5XB7MKkAwoodXJtcPEua4JM
6ysgIFcxVxYfFMycgiw9sc3OXocCeRcIaBhgR4tknc5CE0Cv3n9AuFC8CVGNE0YAidGytOixZ6Ij
NU01iIw/nh+OEMlCvxUavVQThKenwyEV0nqJhv1jGasa5m0yHQLVH2RyVYLKGMSuCGBXpl/Inf7N
zm/WZkrnmMRIzLqDZbg1tZ4SCNEa+tI4aHF3oNPmzjmam4NwZ7aysm/Rht1ic9bH5k4vR7ylu6RY
3J42d4utSa4bomgC1A8MZyKSiRbPcBRGS1TAXta6DlTWQjx68IwWRLU5Veg+UGMoTDVB6hHWgOJt
7CUvQqLthTMQBgPWFwMe93QRB4sE1hIjVrIgi8NCcG5X7Cpg3RduAjquUmuDHkgQeG7cPlNsAzEn
QrLAJ2gvC4fS60DLZde780YpHM8HEM+PW8/lGFUmgHS1hcyv1gTdQ5FXo4rbHLQvJTtabJsbOO4M
QS6ynPMScbQZTw70RZ0sUQ9sQoibWZBwiQu3s1EeO9321SK7JYiCamRc0D+CjAvYt7ml0wst0KaY
4X6HhJNhf6uqCOSO9VWUEs/QfnXg6Tk/tyKvj+IDtACpuM+pfPOYZfeT0RWr16dj46hdFEJSMC4O
pAbv7IBnovrlfwPkdx8zU71rAGhnJbLCf0JTdZISUaI1ONSYns+jifY6WjChvwq1NfDJcHEHqvPq
Ue9xWzUmEKYyEw8HMtVw4QyCCARFaRaCT36vW4ua6PlqnRqZvML0Z5o6DfrywbHfPZwfzd8wic/J
oAkYb3cI1EEsyJmmiktClrUdosGjfeheyLUO+jtnehlvUhckYuSdHcfdcmM634tr83a+m29fUXx7
sA8WOEDQ1+uf/x7R7G4/hwt96nFRl6jC56yLOAUlXoWfziMI+Cco6k8/RsxtiLjMdQIN5c7Vd/Qm
uAbnxF3nWQfrJr/oXxVvuKiuTQf6OBhlflX4nSxUER2IW3zOXDvS1qgoA74BUs4su2LxTVAqXom3
ivMjFTC3ryNlUHrBe/S6vqdeO8lQy9mOaKnENn1RcAKmc+GZE6iyzGCf5bjE9x3E+9BWhi5SFIV4
atnLakeFvs9CVT5oc0HNhxeX04/IAm2pjRZXqCTtLwIaH3OTOUnT73oCKoQsdIb5LonAVRj9Oj98
kY/fAnMhDl7ja1zoADyFhdPHhwItrN10PA8iWkwLzlUzkf/FuwI3xWplN6lpIpRWrP0SgL5kz8w3
ukg8nKC0YD3zwTWBFB2En3nujrQfDaMHJY6rhXcm5GfRVu/GaXYYtPY4pN0hpvODWb2ib9ddwgJ9
4toFKSJJaalwrDaiUpTLgsSLz3gqCiEKqo9B4NFlLspzkzJ08saH4OD5ORWdWNYHDp/4nAq1ZSix
gcUUyTc9Tvxaq34sgeoNJHSq+tccy+r1RMEVwyZQDfSRoMKZ8+nGkqOBYgJNQRDrkEzRl/zQlMgO
JlNwp+vl9TQOkUtKJXCJRmSyTCJvj4r4VRVjzRzyBzT0MNqkmcHDoNO3ZLwb8t/L6E7tbhq/MK+Q
OYBwloUyYJ3Ps6JvQQlTAsdjsueqPSbJaxu/p9Vrr77LeDME73voYzBAdkNRHYwrCudkk7HoZxz/
mFHklPthN+NRa9xp0a1Gd0zbMQK9JPJMZAlLYcJmi8s51ylNdUUFGZurGrtfk3uvHNpmx358U55Y
48et3zxJvIxw9SgILtaGT/zj3Ju5ZHiOWVvlWYbOXHplqI6u/VST75GMdlG0/dgGifNnGR1LFq9I
uP84kK+r1J9j6hoy0nGhr9nicJshnCx9YitO0aFUVjsMTuYUF/p9h/ybV9/VgUsfz294ycj+HiGb
q1swJv8/h/HajI+W2fK5TKE0lX87jyNoo4RVIhUBOR+QzBE+nbe0Vglq5glH7950tYP2uCtdCISx
W+1H+LC4yb6+A5vH6Cyv54FFR9EWl4tqulVqvmQjrLJ9C4cjOORCe3cegqy/wQdyWwxuxw1qppep
AoxhlxGHPEE53JuO7Nh6wUP5qI1e4ergyqNe+DNzL9GA4H4l3bP9Am7vZYml6EqG2V0IuUsXdQfG
K9dERcfC7oa6OUoGLJtU7uidqdXN5oQBWw/mvvS1dwUi1RAbDW/QVzGPnuZlXrxHvql3ltkxXsL9
coHu2ffoie1kiaH/MvtrwA6OTbTqc7PfxVZoLhGcuLqnu3If7I+5a2qOtdNuarcFq5tveO2V/ls7
otm52Cd787v5hTs6mKj++YT/o+7LdmNXjmx/xTjvPE0mp+RFu4HmVHOV5umFkLSl5Jhkcia//i5u
u+0SVRDbvk/XsA9wrL0VzCkyMmLFWrPp78cAcpM6rs0m3gL+SowNXWLtvnhQIaQEty5rEF+cObus
0hQh59Moi19N+WlpLfRybo328+elvehTz8zMPF3SiwKgbpgBurtq38AdEeSHnPTQPF8MTy/bAi2o
hQZu0ALNdlEyJv0YBrDFoDeQNih1GkDavNZMd4wOqAGjc5CowLsy+aiNyDWH9mDplTuW2kGKqS+l
Vz1LFvzhxZgZO+kfHzWtw5lD1KosCFpZ4FKBlHMDYQQpc6xhM0Bi23gaxZrKR3UpTzdtj2/+A1xQ
KsCcmIw5elUurSFXCW7OjMrXSWbc4jz/OwHImYnZsNQwkfpBICggXPXK2OmUlZygpYZtBmkb8iV/
dNFBnJmb7daqsWopnCiMVGRcuhYN3SkSgVBX+zd265mZ2W7tjELpmwATZyTKmlV+HssusiOO1LvF
UifjxSEhiQMvg0jT+k3oebYxGOLQuC2wMZQKXKjCsLXa+3cU4iBzgMw8WME0grh4NnEGL9MaUSmK
b8pnqLoVMnGq5keBI4E4N4ud0ACty/rnWby0/SxlquegIU/5BpQ0x94QVMdiFRlIGEv1mHblgoO8
5L3OTcxuYUmAXVdEGJYUods0PKWxzcHtpBb3Pw/lkks5tzO7CyIBwi5IzCGAAoqBVideeWPP7TD3
6iWpziVTM58vSK4klQZTCeEuaIGLkqCP1ynrfRq9/zyqiyXZ82HNPGXJEwOUwHg+SOtmsGti00O9
0TzLIadiB31EN7UTR/HG1Zaewpv72Lln7tJDbTpLcyd1/g0zD5KVTdfI9bQzG+5l3OvG3O8ay9aV
ncSAiPz185iXpnd2EARYN4acwhzo1u+kiXoH1KH4R+WPceLpZrT62d7FHQqCUKSHFJyFea5E6cSo
Sg1Cb034o7ovtANlr+PSprk4iWdWZg7LsqI0Iw3SQlG26mi7liSo4wa7vsq8gl6xRe7x6cHwbdHO
7M0eFFygTSBoMSpwANJPE0mDJ9WVr9VHKJKy1i6YIz0MrrwmR+HXfnBgtz/P6iWnCVeJlyjgReAa
mm3cVoWkeThgvBKKFwnomiLNMZZk/S76rzMjs53JBiOUfk9qkEeuTB4j8BX/PIyL6TwI3RgmulAn
CNvMr4wJdEr6YHqYSSeRX3EGGDXwqu+R9qtsTwZY8ooDk1aJfPez4Yvzd2Z35mQCooxJOB38amSQ
FEEd10RgtPQ4u7hLzqzMVkkq26wdkZd1BD9q+Yc27EmT2dBFYgUHRVrq5cbLz+O6eNrOLM6WrM8L
YfFi2hfV1oqfo/bAqmd96cq+YAXsocAnAPIK5vt5OaSVC3msCawUgeTEpuqnXW4n9NQq0cKL6EKz
K0ycmZotFEsgvmRyvIh6sIjfKq09rqPDuJIO2lVZ2tmGOcPOelYWinYX3MkkvIJ+P5T4J46yr8Fq
UUmNyjrkJsFARVFNgjz22IS2pkzKvB6Uen9etQu78Yu52SBrtUvNLoG5guwz6UaJ14p087MJZWlI
s70I1FtHxZRuLfWbDh03pZu1hyZ1wViKFKGntJ+15pd0J9Prst3p/KqKThVzGzi2cGF2L70sMV60
laEqiibHeYZZqWRdGjvUzwuXHdUTZKZu81fNuYn27b5ehzeNn0Eoe53sOYo02/C+WlLYunAJfvmA
2THhAUS99AQf0Ad+0PtF6IbWc2sdi3CpYLE41tl9Wwo5SiMdplTmookOvFLM1n6F/keyf4/9+DFX
3GjDrqDbvm/s6K5YvS7lSJcGO7sbKc0BE7Ww8k3mdpqrscouMy9iL2r88PMmW7I0uxVTMx9qbmCs
2uC0wU6k2yG9qYbbIFq6OKYTMbt/zxdw3s4JPIGqxSUslQQK9y91shBXX0r2KlB11vBi0ClC+NlQ
Kq0ggTapJUAoRQ9O6GroU1+o/sh3Q+9icICaOKO21FylXTim4FLHoQCjrwJY76x2GbKqKlIUm8E8
rbol/BtkulGBiWsQ5HZeSgM7ThxmGeus2LH2IIU7sEMN+s5Qj53+ZHTXEY9sMoCpmq2SwI3z1kP5
vZN3yeh3uWuOeACp9qBtYhrsmgAMxrT3WoAQUd52qv6hBb9LXb+SZiqmOSZUhIpkN5Qns5b9PkQ5
GggGKAovecALO4eAQ10Bwx1CATK/UZCXyXNp1BEHwAMyqPCAeCNxLFTx9KVO/0szfG5q5mzzDpqu
KZlMRXtI4FSho3axHUEbgLlGseDZLxpDF6mhoJeUoFXs60XCxg68hCqMpa1lg4TSl0EAWytPUrfP
m2Nc1P7PJ/DCzTwZ+oe9mWNrqoFHeIri8SQ9yCYYfskdA3Pd2Hg/21ka18yrQVNTLSpjGpcO3CjI
ASl5z/WVOoarwqQbukgldcGgqqD9HlRLeCx9Y6GUSEgD0HI3jgLiVVZsovFlgMQAF6dI8ZbUyC/M
IkBqlKJ2pYOxc379Z9wUo8UskNvrgTMU90MwIkHgd3xhd1y497/YmW3FQlFDrZLNxuHWqU8OqXIX
LUkHXHCUX0zMNqA6qlakCsxbHWgOUTvH+DdaEFTEgKChQgIVNePZViCjajAeYrK0sHms+ei2RXjD
44WY4eI4zqxM++MsS9QqVDIiGVYS+De1hnjMUpvVxcU4szDz+LEUWqQYYUFkH4XwVPBLKsiW/nxu
FozMRXg0PVcZDkjj9MC/1Pqmoxo87wJKf2Gu5spUNBOtqeUYidzop7AlLrQA3J/HcansdL7q6izx
VJZoPUZhrwEbxniIjL0+JE4HYsl6UN0i4vsJccbDDo9x2UbvCOrd3EE3vRu2IJ/s5FXQ3dbJUrlg
WqJZVPDlo2ZhO29jXlsSZjdr7ml+K4YjY7u02qE4pSRe21z/PAkX3cQ/d8xvWcWzPRkHcstjMu3J
qFu1EUSOokfIiwbJQvPX0nrOznDTWrQqrOkMJ/FVU4pdxu9+HsmShdm1kQtm0V6GBTTFBHxFamVh
319K/39ZmpmXMKJ0hGYZ5irV5Tsax7FNx47ajTVc9a3kWQn1+yi36+rGQrvzz6NbND5zHiEbFZ12
AQ6EfJcFJQDBjmhO2XgFhbY+tpxO2nGJLFi9uBmR9cLVj9LDt+JDVVKDaVLYOhk8VsC9SENbN7DP
PZoEX40b+d/orVOh3wkCeOBMyTeVRNprVQEd3xadqO1nVuZ3PXJhjcJdGZjMhQklFw7aua3ZhHY1
JZlIotZR9hW6ipmd7ItX8xDc3pOb8j1f6KG6wDgApNfZ0GaumQagmVM4zLXv8jF6MG+T4/AhLLvY
mYOjeq6+edCv2ZKLk38e5Jz3tTBJCp0UWMXr1Os+28zWD9omTO0QVCsLxi65krMRfiPnVIpc5j1s
od7p8lg4I5Bt8Q3VVj+v3KX759zOtLBnLivU4zSpY9jJVGtjpNouBM1cNywliJbMzBxxo4SlmtWT
GV12aLeNkV1bSt5fAnWc7wp9cmpnY0ErqTk0kxFpjZrEqnyK7/hecfkuf9JuY8OOFtzwxTvvfPJm
fhgdVXKbTItU8Qf2Ctnfl9qtbMmLAKysdVv6KHbkrgU4/zp9+H9btpl/ht9My6iEZVV97+gDUStb
yPc/21gc3sxFt0OiSPK0N4yDCpDTi2LXu2g70Td3GFL+NG77q8SFOgtZ0aXn9oJD0WcOBbe2EfYC
tlEeF5mtnDTU421jUsnwnmWgC8yFGOkCqmqCp0GKD42FEEKdd7gHAzq6iloB5rmI8LY/Zek2iaEh
5pKscqP4dhAHHqybZiUGVxLHOFk4iRcyDNMHgH4RzQeoT8/hFWMP8puUA3RtAVKetKmbFdDQBtQK
0ssBlFM3Q2hAG8XLlpgnFXOaza9x0lfTs5OTUwbUlYn+6MTYMROlyQx0ueuk20BDW7JOWb4vxVOu
rkrzwdLtFm00Uu6p8oeivBp4o+i23CfXQInaFpM9FTyZ3YGKYD22iWMWd8iSQIQgy0vXAo6yKlq7
Ll/Aw+DU9YmNkM4o1ioJUafctFrlQ4plqPbVmKBQ80JHyZNqDawDvkLW8egV2UYX21zinug2XFoF
8cbgo11nm5GCMX5VtrdJfwhU8PVxm8XMzfgvFu0YmCwNRBVZ7lrjVRqfOEE3kA8V+KJY9/wUQ2dx
8OUa8Sp/APmdHKxjc02th7y4Bs0bpA126XANGhtTSVxark1xS2s/S1S7aPe6sY3ZtZHvpfY+NB8t
1P3HfVLucojfiWRj5jdZsuLVa9DdoW7CrVuzXeeGbQ4raFdznB+5Bala9F5pIKo4daOPVhQvAjVJ
9iRXz7kZge46gNSClxiHEFJ2yj2Pb6X8VR0gnBOA0wJSZAbDdA2oqWnbSnKt6J3kuqOxZ3k4QgZB
KiKnQSGFtPE6oz62nxPn94FYg+d2rD9r4cTWXg5OSGO11T1N3jow+YBPqxXThOygfc2t3klan2le
JVcbCb0VNfgPdXJK1c6Wc7qiyRNAQ34WeeDRXbrvv4dOU2vqJPGiySgLzdt+M50FpR42EybHUTbm
pvRrt/EiO91Xdi3b8pV6AKWthx12KzM0yi44wgvmDeSiNMtSIK8LRfSvF4tI9bwpJ7RgvEeLrNM5
icNPpWwH9uOtAeFOvn1H4eix8sTCwC9IaaLqcGZ5djCNfDDMEpfab5QQ+oW2wh4fIWGaIXR1bkzP
PBRetR/W4cZ0CzdeQb4WFD3u0k1wwT98+YzZRRe2VV6zDp9BHDCOwXTgGis4487Pn+7BAW9brrlP
7Cfr188z/z0K+jr82TUHkSLQQ5iol4FQKsxeCrCCFYXdqEvjm75/5v++jG9208lJBgYlHfWrzM6O
mqPuQj/BOIXbrmov2FXrxllKKV0oZH0d2+yGy0KVWDXFnGYPUOLacF9A6thD/tF9rQ/HdKU7S9QD
S6OcRc2pCr6d3zBe09qqaKjrj6q0/nnBLt2iZzNpyVMMfRaDhUOBTqVyOioGe5P19SjzTQEO2Kp7
RcXJtdL+te6IbSYh6I0pumzQmdZF7fXUlvnzp1zQwjuf4G+M3paVksKaSvIIBq8tiMX4fBO7yTFw
35JV7443uNVslFnsyqd263Q+QP/uVo/t258/5NsmtlSAxIHJVdFUAAz87PB0UjikMgkQRg2lT6hw
BJxrZR7IcPOzoW/rC0PoDwW0wgC1Hfrgvs69lY5pYUC4CYk30JYbHHJDnkr8n418X+GZldmZJK06
pn0FKyBXBcf3iPjMzmMw/gKCu1EdDp1ZFK+yBU+4NLbZCeVFl5lMxJ0j5dd1fFfofrfEbfnNyc0G
NjuQyFhKldxgYFIsy5s0EdmjpcfATUNN2EDf/ZAfzCZOP6Um7heSmZe2CNqYTPTeg3ubzl97SQys
TDumHWqCK7lCQxh56ModUZ8W1m7JzhR1n53OUSPgFR4wixaCO1fpfWPFtuQZ/IBsT2/5TbHTD8lG
d6olVOT3t9k0uQSCaSjl6BP/yVfLzBytzooSCE1scPQ2pmw/lnbrqSv0aHhT75KzMNTpTv7i0mcG
Z6vZMNFEZQODxqHeR0gPryxHvzZfOr9fhVt6XMxJfMsOzAzOvKukD7wzQxgUut+7udPaRIF2vaP5
HAobC87te/X+q7XfGa6zlWx4mrdgTkITjauc6Kp9z1O7GjziTI+0cWWcKkRHoVO/YjcN66XL6+Jp
xIMA/K8AUX7rCBuUPOdkzDqgqwBvbdfdlMrSjaVBXtyuKiRBtalNVJtXEoyamoWFaUXE1XxCR8Mx
PGkvtsVbcGV6JXIix+yK+fWS4O7lzQp5JNQvpnhvrgXR0LFhBoVdVJfetWuA7P3ATd/I3ejojjg1
bwt7dTp23/bqmb3p52eLqUskrcMw7xyTAM5SQ3nTVp1ohV5Ft5PtBk/AhZn9DkKYts+ZxVlEazZB
amQSRkhf2GALJKt90HK2duwbrjLY1WlwzZW0QbPI+rN3zJdiK+3jhW7/KXb9NmoQZytgn8FMz4GA
ZVpUNFcnZ5TuNeWTNh8/T+vlQZ4ZmLkAwMs6MJPCode9AcR3bgstdmKZ3vAGUNWmsAB6QT2/RA/c
oCEPHUI/DZXuLlyzInZARGATI7CtUZy6otskVLWVrryleot8nxQtvTK+x/rTmpx97syBtAlNhEym
K87YGC/dK8TPDD+8LdY3hV2t6Xvmj50bb9Vt7yiG2zuDe/svw2C+foI1i95USevLVMeMZeNGyC9S
c00jx6KPHN02Py/OxcVHlgUKkzjX34SZ41YXUVzBf40oePGxOPa9vJRQueg+wCIBzjc05ep0tsl7
buKNOnlkEHvraC0/Nkdf34GTdniubXanb2vw6TuRX/o/j23J7uzRFgdlokLMAxs7IhutGPcoVYP6
c/DC8P1nS5dn8Z8jnEV80JfQx5rBErUeo+hBi7yff/90QuZHFFAX4F6AIEDkOgOfmFURgt9LYEsy
fVUh8xFcWf1Nx1cKT4/ZEubj0mjOrc3cYGYUY1ilsDZYjw3z83oJ+LRkYLYhDDPSe2UyYNDbiRai
Xf88XVMQ8226QCGCEo8OtM6c2kMhA6j/2rIDPcsbPKraulXko7PFYs7Phi4G4RNh198t0dlBzXu0
2JoJLEWq3Do8DJF2TuJDxn5BN8ZnRAXCNK1d3lqPXcTRE8frB7lFZ4NO82OQVgs7/jtsF44DjKca
pIYBNv3GnQI5I6G2HN+TfCq2Yrk1kEWVne+PQCohK1LLC8+BS0fMokABQSbKAoxmFk5qkQrqLVF1
DgsaiH/sCzVDp42XV+7vif6P9/7/sI/86m+LV/3Xf+Lf3/MCtRQG0u+v//pfp+KD/+UqfX3/qP5z
+ov/+IOzP7f6yI+v2fc/9OXv4Jf/3Tie8a9f/sXjdVQP181HOdx8VE1a//79+MzpT/5vf/iXj9+/
5W4oPv76x3ve8Hr6bSzK+R9//9Hm11//UCZK3v84//1//+E0gL/+sW/6j+wNCcFvf+fjtar/+ofx
J0h6kKdGthwAnIkv54+/dB/TT/Q/gVMDLS3+M3EFgA38j7/wHFTq+JH8J/r60YFmGShJYtHwCRW4
FvAjzfoTwDr8LnQYa3i6UvrH/3zblyX655L9BTyPV3nE6+qvf6Dg/uUcmjLiReTvsTnQJ4j9OE9C
DIUeMrVhmo1Wr9pWm37w6gyPDCtPy3dR4OLv8Z5ch3GmXA9WUDi6kFQvluPMDRX0/rTJmHlVMKmH
lJSsgAumDxZJ3/RqrFej0nWuCgEjJLvr1ygzXoH8f8hL7XnsMycUqgkhxugTr/Q7MBp3thGmHMS8
RW2TUkXbD9/XoW5tzYHdmBL9pWlRYwNdKDb9KEy7CEPTNcD87xCSogoNKRNbhMGb6K3uuVbKwUEr
X3Tbd9HgFCxG2yeTzUOtBCr0AcB8wZmcQfuRNNhQUBbsi6qwB16NPmXAfIR5pp3kQLbWgdH1e6sE
8JeFVexWNSoq6nBPefDCsrbeJiS5DgMV1BUyvtKx9FasYmA6to0EPsQkMhFRNcoLmvCvSRj3q5aL
dzPs061Vo+Uoq3KvV4IdDfsS8rcq9XkOwbGoU1dRDYYlXjLhAykBPZHKAAZuRH0JiyNsUbTgTs8Z
soyoFGJI9LWbONTbLqrd2Ajrbd9nbFfV9KWoSub0ZknecjkGlXVQmvpaI1m5C2MgHFMZ2m2sM++5
nLY2tBuGQzpMUh9ERhCoErTxSACMD+m4yai076JK8VNRimOXD4pb05g50YAOW4vwm1DrQUc1WpVb
cCMDmQg5pDowyGNe4okXoVVMoLHE0YvyQR2ICUGigeIfNfC7lrhX4yG1NTYME/zmwWjyO7kNKPro
+xG01+1DUdS1nyjDQe8qBaRTfXMkE0C2rAcKJAkqpWk4KAAkDusoYAALB5D2DBUQbqJZ3tWIuK0U
EaBo0h5qDdwmOee5J5eoeOCt7xccFDDTF8Q0fYUaInrPlb0uas2OlSxyhAiPYxukbhWQN3lghtcI
pOvSIvcLTX5uDOgVJERCKwToS+AJdmmdjDZjQ21zS3kr24jZKR9PEuP3I4iCktwAoU4v1eCxfEyF
FPh1AD3qQafCq1sCva+iLwHS5QS0nU151xUgiVJD0y4D7Rfr9NTJQQgItvKpQiFLm7DqIe6BbiQP
cpHPpcruirAPbnVJtOuIxaqnhiF0BizDHTSyJRUkglXKIbFQGJtcmOinxSgVP8pr8FimWonyU19t
ZK5YNo1KyLemmt2BkcQeShM1nwZA2bJut3Lb9Ou2VjdyTOnaGtRVofN41WJ/Pcp1+VYbaOpUeN64
+bQILFQ735DE4EctfZEb9k5bcd+qGdj/DTa4NJWRBMA32ZkF7WqlyQ0oT+A70zY9FhZwtCMIOaC1
Zu6SRrE2LYBn+z5kxbbCOxslI8NyYz23bLUPWztXohf4hBD6gVjXsCcAphnJY0nL1I+0RMHV292q
Oro9os4D8/noUmTtVhLyv24QFgk0IIZ0A99IVlqVm06u09GxMhG2LgIO6lOpPurl6A2UAIw2QiaQ
8kJdQxou8kWRoqEJkkiYtUS7GcxKvzM5py6IYFO3GdOpIwPe31WUYZep9aaKCbTIgdXz4jQcbZJU
3Gva6BptJDvCO3gVKVIc/qp1Y38jWLoBkJRArhCCXkE2Mjy/ZBPqB/XRYsNbGXTJSqpHgzp6EPwK
WaTCZeB/kXlvWXEDwnlQMBIW1HbUjPcNRxwWZPu0RQJP5OiDzGMUI4NAPKadlbgcTz2eWMzLhPw2
MqxyahpoZU9jdAHEOJ1ljWym1Aw7tP3rbgfdbxwffI9S92wdROYHUt0oPyFXaFO1PUBB9lc+oAYT
R3jBdxXyoeAg9MwAwKZ/PS65yzP898eQ5BC9l3mVf9Y//qn/rwKXn+KW/25wAZfR69ewBf/2O2pR
zD8BoAcDuIUCONrL8Nj5W9Bi/YkI5rcsLTFla+I4+UfQgsgEvJ5TxxGUFIy/SSn8T9Bi/In8F9h0
VJC/4AELUvF/IWghKGPOopaJrQY9DIAYw970gsDPz7JAMYugJzZCmkG22mBbgejaSqH205lPAQtN
XzXF1iqrlayuVDjNCD0Bnta/mBG2fUtSw0kVHt5Z+oDGVcDMkvsuzj1JCJAp9nYX3g0EJZcwRN1H
zXHaVeYokW6A3hNwh5T0fhTdVYOquYpWb1ql9UqQhhh5CL2SGol+MHo0FsXxfaorPd+r1ltZNtuB
UIA6J0aKvkzA1Ri5OUvcGGUB1hfb3mhTG+D0A+fE0SvI+ViywyF5rKBqaw1OKpkbkY2ToOt4Cjtw
cwWjuiIBEU7XQz7QRO2/PHSSZZej5GZJvJXT4blXuhrcWskKjEm+kMCJzDNbq4KndpDWJKkhFhuj
NqwHgKG95Lyyw24LbqUaDRNFRJ+MxNPgAhv1ueG/ikKxeQ/R0Ia4Q0LUtWllbluRxK6MaouzfS9S
iBlW3X2TaO9jCBG0xEru83FLBgq1+cTyaYI+5AopupjnjqT2OyuR1iaoPzXF8hstYduOlHCvcbjW
uhu1D7ZdyPsHU0CjnN6Z1skUJcapU3TjKE6f96cyDlFGgRrnKuGhPcZmeC1iwy9DeS2pkF4i2V7u
XyBeBlgR5DcAUaDiTpGi5iAH+UONpmWktV4yC0FARx+VGvGDLJ6JVmxr0Dnn5W0cQgChwsU9wmfb
WVijz4FpqR1AqifNiWdabyOVDkk17uoUCvRFjyLz2G0hUwc/P6ibFqR5LdrMH8pJtaXLstGO5dKj
MXDe43CLbLB4G0XTfdDiMUCDo94Pr2USuyygV6igXJUEdQBxrRBgpIC+lNLAtVSUeLOsyJ2sMMvY
NrNxT9A0UJXaHZ6d1UPf8PshTdB2k/FsHeVQORZxAHiCLIN3HiqivaqAxUJ1Td46Or/Ha8PrlEM0
ptfEKHZGIAF8NuZOjXxTGFvHQEH9PmNuBda0LNavCwtBfI4pHQQ4YrcaMl5VkoKgx1h1ebYJstg2
2AFRRWDEjgr6fjnU1r2Uu0xq7JJk95T0jm7+ilnm5PkuMbNTlYXQGihcqu900vhD2+6IkduWVd2R
0LqN0veR7dgQ35Nihz96MNSk8UiruUb7MmZvVnVtaMj3hQ3YCleNVeBx0tss2eEFZfdNju/HHdtJ
9ZsSmEDgiB6Fv+uA4P9HjisWZeCUFQp0ePgMII7kIroXg3xVjvHjwOhRHjV/JCnYP6DGbYEUtxcO
Nbcp5eneikZbWEDuGOy6MDdqn27Q3TwRsSprxPYGiESosEkMdVHSssYu1H4tVdJnH5nRTqfxlZKU
B1U0n10UvaChPfTGAVz6bDRXYYgenlY9WuBmthspEkA36sM7CPTY01gU9LpLc75KA167MvyGx1Xl
LtTadjv2oBnIgMf3paKVMP1St+lKhE6xRBHgW+UVqfTbUs1vEtodEqtcxWnMP5Nx0B/QTdkp9vQi
FCS404F/5ZaEMBX049UNuqV9vQq3TK7WbSgdGsiplVCLLM3qZWwpiijITIHX+U1Jy3Ua1LtykG4D
vBBAFPusoQgSM7BI9bRlPk+rxpHooHisoZ2rSVroCOYx8RoA5ctyjmCrJSeufnYCvXex0T812i4f
RyctmvaRqjXzWoOFv7oAEuUopAGEPJaDNaxB/evJARhOVbPkhZ2N8kvXJOZeKcPACTnNQfxV156Z
yNaq4timgkJ8JKl0ya3EKYmrwY2ZBnBMUDP0S4injNC7UCnlVWxJ4F4Ro/zeCqpOzzANTdBi8PBg
94R4JKZ4is1Ut4Pgqcy2UmnRGxH9KqoU5zk1nUTEeEVdk3jd4nAUvc0NVzJPkbzVwKbVWKtafc9L
p2Y4GgU8pICgab7JWPtixFnoBjRYp0zdJpXsJ9iGRY4tq75GyGiFjHsq3rkgYbMTRJcBCAHzXjuk
HQB6AWJDU4Gw7fBUwZ8RU3qWx9iF/gUovDINgrtjbnroQDTtgXY3SkC9uCv3hI77IotvQt24RRcE
GuXlNE93UNk8mkX0gtcGgE9Nv6cYXovKQFveRmRf6RANDmxsEiKP7kivKaBVWRS5rJuaZanbQAFR
uxXwr4LITiizFy2uXDKJ59XJiuW901nQ9zaAcs83Vbmv2FNQixepwqEW21Y1bR2v3yZDTVQxAVNL
3RABcCKxo2hryJBLB71PnyOz3xjiPkvLJ1oMaNXLhx1VrBQSqurgcdksofcBfvjCSP3Qqs2jUaAp
UYNcT9iWQA7VAFuAK3Mvdck1ge2NNoIPMGNsXBf9CHnbI2fdygwtB3kyqBdROwcMkQ3WLw3QBSaI
S2kJYksdfMVhmq4Qx+/6WGwaoPdYgTAD/ASOnrftxuIoeUZpPLiFljznUn4XdPxNS0GiUYIwpMsC
N4uJk2EHS6OBVG/e3jZc8cOE/iJ9YriEab9qw3qsFQswI1ZvNZx8m1UEui1ZafgDUaRdIEHAi+vY
KhYHZs+EtF763BsSHF4/qh44B22tS58UNvSbXqCxTxDaQ+pvRIYCg5HbO9HHm9yy0NctRVAZtLzY
LJ90NbuTlADCo6Pii7rwQxFYdhsJpFzGNFppcFVQlPJBb4H3LsB3o7or8MiFcFmjxk7eFEC/NA+1
0W7MTMPkFwJ5mmgENgt5mWjMvYQqO5RQT0280RQS23JH5JUwMTtisA2ebDkggmmCTILW7SK+QnSQ
N2q0wSVGnKQK/DgFFWdmgeg0OuUlQY1Q+mhVEJ5ZpmsN0bWSiVvkRK8HqTkRo7+RQMzSq0H2rGrg
Y22M20TUz7L8mWXqqsk/lUHddtVOYa9Mb6CZwDedjJYkqQPQMV0ldQmPsC9khHX8EBYHvHEDgjfy
g4ITHXANZWCvK7b68MgtADPlYZ3Ea2uEl0WTz4BnpWQhMZIA+P1aZdCmLnufJMcIf7HtmYPlxNpp
bi/rd3EK2Yu8X3dKiOsie4mnAK+WOXlEXcolge7kKrUp3lM6JLDWpMPjFKH2ThlTB5rJtiw1t3EH
3s6oDO08iD9liqPUJDumdfsoRw3QLNtjHG6QId316QDm4UxG7Um4UaO9l41wrF7WEMnka6WWfFll
8LrFukgt7pAicoXOFRzhayMhCN/6N/5/2fuu5Vh5bd0n0ioQQXBLN52D3c6+UdnT0yAQQiIKPf3+
eu9d56y1qk66P7f//GcwQYzxRW12sxshgZvIyk+AQIh4LxF/1nrObqK4fblDF0Nibn5/ph0eg5I+
juKXAT5wPgytrXfoS3oInHpIfSrWrklKID81zvnx1RTIOEBPIRfcR5Eiz1U0b7RIX0OUKQqMThci
hW6ALPirvsbBGdyBoiAs67yYGhtn8WLQS4CoY9yLKmmTzeCNAOeg/jqPjUVQngx+Y+5e2hk/gh8g
V64c2S2tAr6LlxkrRUUfWmMhj2oegW59gytHUbvFPYltexQVuUmVftplyJ1PrrTzr8NS7+f2J2rN
mkdYHJoybA/Sm7EH2FUfVU9Yy1WItb7DBW37fVCn69LRIGNtcvZkf/C77nUIEeqQLm9ROb/WDGCb
8I/4Tqxmirmm9Y4m8NaClmcKzx8ld4zHjYh2MRSNftOMM9tC/sSajaLhpiwrioOYamS4whsde7kO
R5G5GLR356+adnyuerdLCfCcQTwvuORkbtZ9g0Olcuo0KZoAHoXNOZ6Gl6SxmHVHr8znym2rUC+Z
V0RrXUFoIbAFILnnD0bX7iNWOP9r63uXokG+xyQmtXUIJkVnWweYFh/daM0rFXYI1UVGMCHmyLgW
u4KiVRw+UMSfBdFeQsAsBv4kY1c8SEvUauo7/dK5DicuwNyZXcli66t1FTIpfO1twkk16xSaYue8
ELP0lgOQuaM661ilGzZKjP4GF6NU5M0mLX8gFKveFNBMugE4HQ/2DjD1jo3RsyXkkiSw1eDJwROp
W5tsOgLdFaRMULcot2sTrH3tNOYJK8lbeS++rBTjnyROHyqPdBmNMLH7tL4uFXMbOtc9hFUDMpxq
gNMQ4ue6bQ91ym+sCzxYODVyDVvEUyr10E28Rkvhj6iiHEAM9NqhDnIjaiSMNOrLj6vqQVRF/+NH
DvS4TOQKHR2rWWB0M0HgVjO7V5C2pD8NLESXTg8wuxeAPMWYnuIBH7KuIBlsbuQQTeEzJeiwD+Kk
XUlsWpFSyKqnX4Asg02rRrMTISXr2cxp5nqAwGzqgj3mn62GAXnWEAwsHkJc+tQluEmAXQENx+46
QAAuWPfYe5DRY/wroev26+mHOZPBeD4iSaRAK6L/GyfypFx8ZSNCz+4vCx3ZCqaqIh+Anm26VsQr
N6vyapXrt22IHXcYcNu4U/FKR00PMXsA+U+E6r/B6z91R9/nzr8BTdstPTu1BgBsoK4AqvtjLX5N
mHx03ribU/arBHSRqv7bTQhJ6vkXEtt3tPkD+Xsx+6+B3z91MnyObFMe+FL+ISz+irr+s236D0bG
mwjw05OQXpuyk9C+gxEp8Cp4Il/SEiOzBQpI9TpoTSbET4Ml/ljGUMIn3Ecy9hSg47eHeGgZ66xF
1anrMUhUo3vrvAgsMBGY2hcJVEFfCLKZAcQ/Um3LXSA/tT8WKNSc2kxEw7VlJs4jKeU6Hvuzk315
YZUKsgg4OuQfG4cgJud5rz0+Ib1snvv7SijG79KCpmEQIeCgie06GaottcOhLYo3qcqnFlw3j/qL
pjC7SAxT2v1MIG0CfHhXZeej2Lcu12bA59oiF6ZeZiCn3tqT1RZb+U3qaTPUYQ08Y/lCMcSBdXw6
saT4RdgA9YvqKM30oLzpJx1is8adxdKPACn4I98TxzZeXOpVygIM7SpXXfLeVQ0ukJcAgdcpos1Z
Ad3Quqj8T1END6Lku8gh8e3+IaGxQUREJXMw/FhWi7Wk7iDDdNv1aMq2/gF1G0dvHgFhji8RRchK
2TAIg9lmSvx1jUBVgeJpJoJVhFEyS3FSISBtd4dFWQF8aAzom6uKORMh4A2/x5qts24e9uWI6GzG
vkLRwnDQH0aBL+Gg92MASMNyIrN0BGi6QPpTYERdJu4/BDq4DEmzGgLyCj5zWrVEG3xxq8TLSoyt
yB3U4wmRIiVGUbuf5NJja62G4Q0T0XhKDf2DuoJsIA4+bYx+CYitFawV0WVaZosSL239fRks4jKz
+3BCgjJGDK5O7CObC1msoWCbH6se8h6gGU+BgVml8oLlfdD0MGvYmS38AdkwlQrxo/23iaM8tT+V
Ddd1MzyXwl4mEfxtVYg66XY2lyLQBNxi2C0vBfi2GoBUA6DJ4Msb5uPiLZClyK7YsMq0uwri05vh
CpxZD/W01z+pBXfQ4SXJhxmYsg3sdWoHtMrc29ZwBYNYXyXuPEnBfbfmXHoQGzQxsv6HRK0ThJuv
w+F+zZ1cJzCaFoiGLmX5ytEWmoSAZcY5ik4RwJzL5Fpv5WNFBlf1rmWy7/QC3WLYG9i75nt7bHuD
mFKcxgVcKhNqMyc+3TaDPbgAH+XaMpuBIKmfTYeq+2aZPGilynvuZZ3YNaCgTDT2T9P2eeTr4QE8
y4bdUQrFQmwiu3lgaz5NG7/xio3Hi9rkwuKxH6YivuCQr98SCmCvwi6A8/pjXOD3LyCNi4a42XaR
KDPQ6ctljHr7Ah/X8kWkV/zWCmDneDEN2QlT/AnoILaFDng21lG7SkosWwBFDlLDbkXiw4Q2DR97
dAuxjp4gGh+jp5GVK2+wu5rF8XYK9r0NfwMB7KNeSN5E4tG2ahNUsOxwEHxZaty5HPUbCbx9Q7rb
jJc4m0x560H5ZQWPfoey295nlCCec+6dyupIwMu2cbgKo37rd/I5Cf4EA4y0UudpON5SNS3rxsDg
Ms4/FOF5G2ra/dTVR8EauaOO36rQnNHOvPUsoKllwn+dBjz6EHJhSJDi1jXeuWGp3XjFFGbEBHCl
84++sic63BBAbWK1a1235zwurgCm4qgAzim3ugLtyZjxP12/9Ej4jVQ+edVaG3kJe3sW/FsHT8sY
+qspuogueF903kXvFLAcID3rmlUyVRdhycrhq0SGkqyJ4nlo+gmjiHsH5nFAje7O94GAsMA/sBZf
P+ljF/DN08QJ9jcRfRAPrV1IZqyzGAM6UPosqZOb0FFWDfHnYqMB3+00jzsqVv7QoC2vMscqeu4L
to5wlg34xI7AEhSMYLL1D0kMsEcAAOq9ald4y4pg2KMNuHBKw32BrWdJ6YrOExIgl+QN1WgdWuiT
DH1vDTbpFuq/yWRq+OjJtQcovYAggzUlxodniex2gVkrBqceMofjyPG0WHuFnd8VRI6EFb/3typG
UqunzJZ03vsgcQBPyt002rzDQB5mte7UHjjooWfRPi69jEQCjYdbqHlqPDuWe49j037WoRetpgm2
IC33iAfCCz08tfejgjy3YAxbBw8JLnxlh/M0hVvj3Q/ndKvsH8igPnvU8Tj+jmaHe3j9vCR/K2w4
BOBnjWCoxpUwLHjbmI2H2g6bskH3Zl7Tp9L+pc2XTN4X8Oq8/MGRfUy7KfdHinRYxO2/ANHwGrHV
gNq9EOxlMV96GW36HiuD71/ClGxgbwSkpvpjU/xqRCbWfnPukKvWFt42QdYlX6B7KE24VhGkTCJa
QXeUcX0PIy7fWFxvsOTiAoZQr5efJQ32SjZ7Mj1I+KZhYhx3XRPuBEFPehQ/ROopCb7kGCAHqcyn
lt4aiYW+C8l2RGhdFnY15NL1kWNnyzAw5H4s1zbo1soBoTZQQcZu/m7C4qf18RW0vX6QCV1XpniM
puTgcOIZJfYycSAmmlIdOmQjar/MYvNmposCC8LnVz8QG138WnAJpgYD/qbm6wyXcNq8tovFxYXz
NHbNgyOjd5hDtSf2Vk+gImwPr5Udclknh1BMJ69rAQgX6yl4F27YCz0/S/opZ/RDTuw29eG2WlQW
23INBUYRfYQi2SECsALnwl7GqIVhsFGnsBZbYeSxHa48hSbBFyXwJrIzSET2W4stEZ4u/iQqfqRB
DFsH2QZ02VRRkTsIDmuK0KcwgZzlwZRs5QjHR/A2h89qdFlCaXMG41sMnyM9LAB7B1gGS+zeMOPM
0Nd4B3A8fnfCHhX6x0afHUKvK4CT5aFGmrtwe1IcFKbjssprDIoiV+pVuitEy5sIulR8wquTbg+2
YLsK80Npn8OpOs8ilx5snJzj2TmkIIZFXawTY9YSj8x9LQxJuxPuhwd2nVb2UaKP3di3BPFkBUWn
nuzPwJfb+Q47u4sfYYWcg42nigdQ2rn0g20V7MpQXDpzjmowWG1tV6j2XQsgayJBXVlE98xEV4Nh
ib/h+M84U7lnkJ93jOQ5xvBJdi0CQO0mEH7W6r9WvQb9G+W5oPj+aXYzDf5Xvz1zATiEyp2c4g1B
OGXWkNfOr/JBgOiYoO4wIc0Tt11AzbezRjfDCHLn0lE8t8XWQC4UVI+uXy8KYDkLs7DSJ6XQ1zuu
AA9D2hCXAmcU3YQpBibUkUCRoIqsax5SzA5gKcB9JBHEfOxIKDHromnA/4XNeZJVmpUpe4M8Jshb
N+5q7F6YnfK6dXtkemagCda9X2Ul7qA07YgHzmN5EnC2W8BmVNrBzlomFKfdCLKmxJdH+jCwJ80+
hPc3HuRJ+8Br5Qgf8NCi1UZfh5J/zXH7GaCL1A3jG6TF5q2apEIOfIqJ0K/1eUm7j9q+o16pz7y+
hydCnDrk8wcjuP54XIlR50m5HrwEeYLXGiqBOz6eLrANM4KzOM70cuVI5POXT0/eRA9DLdFQxLTi
Bdbt68LC02J4gzqsraUoxlxA2d4R3+caPIRxfZQ3FQywI1g1jf9z+ZqR4Ju+Lv6rqS5oZMowoWeO
mLzFI7oEsBUg3SyYHvz+zxyQvWi7PU2+0kHcKoCwVDxwD/norMuZW7ZFNOSYE+a6RebEfhnzkr/T
+aiiJ4Dcl64JMH4PDhFVaJCJPGBQvRmenKzKFRmCjzSa1zL9SCZ90nEAJzZINsNFxkyC0wT2Z+nO
3hL8qOI7BHYMKUebp9TCmsgZZB9MXQAXBICiNIzA4XSaPPwje0+gSiLaNVFfXxV0zx+x4xABLfQB
r9eQV6BJckSAJQAkUoLc0RBvFAMJ1I8fNRItSoTQBTJ4LJoSLuhY/OWI/O4lPadT4Q7CopmqLnam
DzrgcmpXJAQm1woPs/EBTgMNXZOF7SYGA5MKaxC8HfluSXpRDjQu8cKLrNPkmIhhep5c+BV7eMnh
ZL75AIds2v2Og9kvFSfZUhcDWC8A/inQSUiAQIlY+whNifc1RCTe9W5MDnGHjdIhvTX6WsCzZ2no
WyBFQFiKKW72LF3O/RiY3EdRwlrxAkJ9qFQfScRvbsTyMUblS0qLYAUgEkntXMOr2/TFDjrE4LHx
NzwNSkzX17k0eLbIDBudCL7S0gmgqPBpBGA/rgZHUpYMy7xraQgWvUAv4hv2whSPUOqOlV8M22RO
yaExox/l8VLUGwbkfR023U4z+1ZY3A0zhzYPu7d5TnakjL7SINrUcQgeO6SvheewgdFNL2eIv9w1
nsweBPGmSMym68s9NHSnIfUuDGIkWSHADr0F9lA5L9NjWp5s3Xlr6Yi3TfEkPbB4OfptMSUQihXF
XtWR3HiaLTqbUMv2RkcdVjlqLbtt34e0RLBwxUZsSQElOFWKZ1GPGo7RvgR2WZf4e9fVUm3nWOa9
DoYDCaI4B4kTHMcQPxPEO8BAgVdxvuKJiKD20e2299QtCqi6tT740XTh7KoLaraBqgbY6gV9Yb0+
13MT5Ng025Vjc5f5GqvNpFHs2rRAKlzpDU8GoEsOQN9/mKWH1j+7xMMOjkhQ1SPi/CCZoGJ5NJMB
RR7C+bLRFKuxFwJyaAL/qeb6z5iMfn1RHG65lSza4APWRvM73THeApaVlZ4BNEFS1P064d0jFdz4
F+8gGut5MF6hOWR5UHcAV5oKXLAmBrJv6kPIsEzYqhzBHwEyBrUV4CdsDibzZ9ILJH2lpA9dzF6R
HuWQuQC1G5Qbm3JUwQcYd/DSrR6vI0XiQuj5OD3U7K8R7Cs3EVox34u6xJwrh/kzSejfUplw2Kl4
jk5QYQdfXQHOu4Dc4S+G2BkOC4PJ3vMhOJnJLuVDA/GtMwDa4nLE6OHUbvZCdYoJMKeW73AvoNjC
unFQpvs7TL6+RmmJxRFsJD65lq20f9ehFeiNxmg3e3sEUSN1okcJqC+X6H1SqWlXft+nv56wqGMK
PTJtqew2QD3mKBdVu6xLLDRbXRLAvhzicZYVoLOwBstF/u1CVj+NA9e3Sdke/Ilr12J2nwNXzcZr
nPybVq3o1j1wIjCxkw7wQRaqeuzHgmXEYXrzwR/hJqdY7qakxmzQ0FVqZvrhq5Fejcfpx4C9Zq/r
qDnT2Zkt7SJ6abA/YMjRGKpafGAQzlb5PpK9YAcH/s1Bf0puYrzXfnuqqhTo4FwmW22syMNEdbhv
HfgUXut4q7wzDPOogBttmPzoaGpyENpet44hbrl6rUq/ZUf8beUIyyfdRWeOjvUNZMrkAIAacxS+
p9d+IvaNTXZZ0Y7GD72/9JtYTqiuiHUUH7suSC9JHTDk+g0QwgTYKoKUAJCwZjbYKOLpW85F1G0F
IVhbuPRWXdAp79D1Cb6ftPBv/lA0GeYz1uY8BZuLBWxZt4K0AOZqyGaLYOjPUIRAr9m2S/EwAv/N
sWdOD3Vs7xV3CQEp7bN5k0Jgfo58kMFFUKPdNxZY5YCzI1qjiIoV0d5bwrnrNqYRdhc2MvlEl1wx
reD5d/D3e4LcaA3VD2Pkx+ONBcqw8J+mC2nWKHBO6OL1cwEtlQJCwVPIEAGadDId10PFEtwWEe39
Pnqw3DT4aipf5FzXBZCN2Mem2DL/LZQ8eAC+k0J9GmvpX+K6HklWcY7sb4D9qxoakpyQpIJ3At1r
J0AbgL+raFqzMIJ4E82JwVIlj0wjc8OiSuroddWUtzMUQwWLEVQCCf6NSyseNVYMdEA0lwqzJDQf
M/8VultmyJGL5Kxb8WBTvWzLGgV6qvM2IwvA43IHkFijhV1MunifaxYeqjl6Q36fuaLn1D5QOjgc
1zTI8WNBVx1wvgOGNBxNzf33+1G4iZD/cqVaLS+zN+Em4Jm4oYot2i6dxu+1Ak9R2Hn7MGyX53iM
AbrYxsdUCA2NADzx6CFi4xFAlUY/ZbeIOUu8Cbrecq46llUkjPRaDg0SVtyGJ3OYNbKZj7xehgPa
tg3eiIKsLboF/4aiAkkTIaCl1SB98Q6BUzFYeDIfk/5PNZfLGXjcdzuCMO8TvU3dBCJ5qIHGSOvU
hbVwnWawpy14DxtEfHW1t4uhsz10ULAvKYQzfZrsGUO+YZ8ws2o9czBYtR+1CsczOMtw4xu7nJHQ
suRkkHjHqk6t0ySNb5ar+EyTebwuU2R3TWvq16StADjplIYjVAoQgAcgSUzGhYfEXvzSgx2s2JR3
MHag5W1puuC64N6OiIyEc4EUlO1kaV8FRN6PUZyOpylk/K0liwfArX6H1N1bNaT3187aFr1/zSad
QnTVTZ1ec0yNL2k0vqfUS3I937HRdpHjazIHEGYjCzC2mYkHoEmODXrXGRutIlvTc1WFIP6L1ttg
/AGNJBcQLiF4Sgd+9IruH6iyGqBAIJKPtp6DS29iiL9r9wmgB/hMO9tvzlEjE0oL6cUcj0DQqZ9b
3TmEBIFIv1szOc21bSQWcY+DLG7gdJ4UEzmbpYL8HZ4ABekyAKJeb5Zx2jcA81Cx5mOJcfyTFrUf
4sCOVYgTx/J10ab1F6TbKuMUuoKggTkVhoa7/MLYGRlTBSQng2n4X1X4yWkB6mcgrVmjtQJCnkqu
vRSaac+bvQMe0HqXIo/+u6lTKDPBSV6h4YAzRHdsK10Zg+TxKbl4tMTP3dY7PowdQJjCxntvnsAB
2QB5S25BIRyeNqzmokdINuJ+xG2ArhEjZjK1eaWp2A2YPzL8tcmblF2/MxDWLdCwT7gtReIzeM16
CicCUEF7pfWIWBwCEduFedJ/6GZl9xXlFfSe4+hWIeurN40dAZIvI+ha+4X9nRsjrqF08aqNJ0DT
dWl7ABepPUD8CkKnxJ8nMB+7yT8liTYPdbjw794yXLo2HrEeSYLiyqF1v7WU7QHK7aXOWUFAFARQ
tOMuFp8QYERXgpN8Q4FBHeg0CUTop1H5SBalclf4w3EegZLP5eDvnJ36j6FAJUORRpimA6lv6WjE
GTBWmzczxRRd2g+J/QFvYksAGA7QeDyP3LpfWVfNOUXJ1KaVLoVtgxKBhY+h/9qD8M+1tsuXBahF
SiNIY2GycOvOGYhYmznprrZId7aqm5XGJ2kPOzjqRpFFDCWSVWfTa4VQsGW52hZqnk6wGwc9uUGv
YPVRwsgbQ/DqhuNIxnZNbJx3pHSfhlv93A8p1FkV3CmSWbjyejxUmRVeB4xuYEeUn0GfOD8iRBeI
YQ8tgrd0F2mqYDsoOl6tx0FPi5qlL108agRJSWSNNr7JSTv2jwH6P/LWThJfIdbgJB2cg5QNvh7w
ZktycQqaK7wz5FQGfvgNH444I4kGtpKiMGDZFZC8BMwQXDtufnQVvCDBFHuwfOi4UivLcETUUeW/
4TD5HkEq7sEKp1kIdCGfZ7JslLDVmS8V3hFeVHgX5sjNX3G6pI9JcZYczEd5TKMHDkPJoejS/sfY
EF8nfjK12wLOzlg8YATouNsw//41d+RoCkCVIepwUnuMJogOuyHz/BCK2uYYKliDhi6NsE5yZ/HS
J0HRgQYC2oABJfoDSiL8wJeDbyFVlEg3bFn0J4U15XVsVLmTgDNAnoOhh9Gk8wgG+ypeMw2T2VpK
hTCO0HQrmpTbxu92RS1ePSCA4ypx6KlNgkPCCHLTFcC9bgZ33HZuL5kETFMAiBHgPOmC+tGogEHT
oU5+fCUtfiUo8bdRAPnR8vf/WwP+rzyN9wyM/7Wnce/kl/r5F2fA/Tf8lzWA+AEciHAMplDyh/d8
f4jv/8scQGj4jwgiugRVmiiW9bx7eN5/Wxrj+B+xj1gymNiRR3qvlfsflsY4+AcNkX0dJ1EUxghh
/X8xB/xn3/r/NBZH4X9WzSPsPKYhCgnRcf+v1gC3lMSUKizzEZQvRmrWvpMqZnhzUSRzDyfPzaDG
vcXbSzKnbHsNy8A2mZNTcyzRyrlhQCjxLQB3mYnCFsdpTMc8Unb6toVofqZYOLb+p+v7377Mf/Zh
0rs7/F//1XfjeByhaQ/m4Cj4t0CDKLb4OChFgI7W5iICcg/cTSu5l8BcXuaRzS91Epr9AJX8ZUrG
9gdcP/kuhgpsUzFWAC4TQotrk3rTSzfKdFeFk/c0dC3F3M3IV9tPzSfpu+jL1mr5P3jf/y3+8n7R
7/1wiCdAQEGAO/BvdnTftbNoqgQC2iVIgJPrCkUKQ9VCcglyKR0Dd1ucqt64ipDxDPQK0X02GrNZ
1N1rLOFQQNB6dHY+6IgaI822KC25ekUDvvx/f6Vhk/33Sw1YFQl5aXRPSUENz90R+0/ekbiK0Zs7
zjFEMoXyV8vgB+QT6ryy+WFxx/UDw55tznTsqbrQHsjGhgIgw63Qc+fhsKrKERLmELqdgUs5BRkR
gb2X3PSi/ARd0viXkhFavyiSIuF3ioroREkwJivDHQrPsaNDjFVNc2ieLYcI/YhEI4y8zSLiBKL9
uMdYj2N8Uoeo1i4B7FZoxH/paeRwVSZVdAp6oERZKRYF5yBndxUI9j7ICCzm02VMoGWH/a19omXr
3Rrl6RdM8h7PWzK7/QzcI3xC+XSCytsQxrjchkUFXWsxtS+hq9Kn0C0BqLGqcx9CkfYv1ATTk6vo
AKAHcNqpduW4wUS0ayzla95XmK717IOd5aYkG45x9IIFJvhu8O7IbJlo99CFyttzv2PvsMSV6Lzl
yQ6sffREGpZs4iYeHwtm1NGDNRe1CGXRwA8cm64/jr3szhBrGXA4eoaiIkKy5zSX8Qsm/wI9FHNI
dwNTCJ30RHKzAyO3aGibd6fG7j020XCUgsc7ZYPyz1TQe3hMULt3p5vwsgQCVVJoTfj0UmsVNPdd
cSD4dp9mD04SIEHlU1lO+tG5OHJw+dR0VyowQXqo+IH6iTtiaSyvMKQCLUPABF2zyskWwi++XCTx
5WZc/OqMxNDm7IGPuDQuVMhxt5LX65E13Us46+jICmovFRRva3QaYKLEEH7UHklPFRdYbIHh9AeW
VO6jVZreMCOM4zpVY3QUI7Nn3SzQy3ltaoBnVshbMQs8MWk1oNh4muIDrNLwSEEUp1+BPCOCLOUN
DAmJZ7SF2DWCd4iYto0fRVTGbwDQgp2m2ERGVBeAjPZgLe7aGZoKP3lgQATRRu6qpTzyIfSWG2Zs
8VT6MzaibkjO1ZyOTzPrQddWE9xIlQIO2vgKsr4O69fOsk7vWY95D5OTaF8djobXNhZYXTWapv86
2HWgdBQtYozwrpWrogZHnwF+9VCc2wiz8ZAS8mVbQw9tRSrI6npfHid4y7ft4JuNXoJ5QLUNH24q
5BiZhm4uNmm/1DsRK3XCAoLWaj2zZs7TqU/SXU/htt8rTfxmbRXkZYg47N5w0C0Yl7p27wWsusEM
7h+7yYFK4ndYDte5gho6SJp4zYMZusEuaRjq0CD0TG9Gp+WvXYoxyPXQo61+dFGHSuJ0mfo1EiLN
GckUxQ3L3XRcMIv5a+pskRPuV7/R6KVg+KDqPS8NjdYD9pXHqWPLZwle5rvFfdhWfdn8MegazxVT
/ptyFqKKoK4xumnIl+EXsd0f0Jj1twE69OiL1IYbiK2qAzQ1wQWoskBPlCf1DmHT/DpA83ruDUgd
vcDXCgxAnYqyqz79aIDBesGaBicBwxaIWJ5pO0JB+R0m2HDuyBsMRtFs3TtHEfIuNFI+B1Z5IFal
DGTWxQlykkpay8fERMFzxKLhxQmpN2EHjThUOsV07OZK7wI68+fW+Eh3SyBpOKgyHq5U9P3j0PLk
skT8rh31ErhUo/4n5b7e4QTkuwLWpU/47MlxKCdIKbEQNJ9m0lBIjAWd2HauVAqVuI8+wHXoD6XZ
MY0pnCR9Cbf6CBN4GWsGLVLgxEPclxxwM0QkexCLibergmh+EamvvFXtTw0ucAu3ewz1ywEQVYRc
X+O9zPN9FKfGA8wLgHo7DJE5hHUkjnMJxHbig17Ahigob2O/C8ZNTwKwISGI1L0XW/OEO4TtIBb8
7gR0Qy83C9zmN+l4f5w9SFWNVORhGEsQ0MTZ00QL8qhQNw8QtWoSKPw5LDNQmH4LpeCAstC0HCxz
7O47glp/Ln20Gg/FuC8K+R/sncly3Ei6Zt+l1+VlGNwxbGMOBmdSJMUNjKQkzHDAMeNt+ln6xfqE
sqpLUuVN3VrdTVuWpaVVphgDAbj7N5xf3PAUasGfLWWRbaZkij/Hhghwmwkfx1qn8kKMcU0s2FC4
4DbWR0daebOR2kQnVof8pR/j8SnsWmqIrVkwVaMxvrI4JeHnMEbyJpN5RQUmzQwRwZlcSSur/GFS
pZREimtFASAuw7WGWXAk6Bjz2Ru7fhJSu/7apeQ93dgspg8lnzhaL0q2n3SelneNW3cXC6M5/Ecz
a59FUg/J3nZn61o7ZfQ4Nw2LU22CgPnQKr9s+yS/Xhpdk5GO7ZSS8lh9SqHkpmu84+HgExm7A+Dd
Hnt+x+IW4aZ99mQ3cU3Y8TEYer2OCmrvjm3iu3T2SjosuQgOzAggwd8om80kdkk3O5QprL64ZiZd
+8DQIver4/gEflWR0+axxPw1FBHBlWwa0pavXpERlkRoOBIltwl98F0VxOGF7TOe8mQlriBBx8MX
f8hnQrxdi8tF4Fx2YdTeF6Jlz0EtMBk3rZf3l53dw83EFLSrLf5Ptot8guNU1SbhbfNapdeZ2xV7
zJL+yqC60aM06XVjNMx3J3Av3dyxr5TboGwSoese3cT2llPuFdHV0hT2BWFG65FoUCRRn0386LsL
MYpCdPF96w/tdnTJAPmBHL90sVj0Za1G5mOT0guxfa0K3HGxmNvzLuFY9eyhNsihOEgIXyXUU1fC
c0XNo8xLabHaTcPYHkQpQlQ8TCnKTBhU1HKqMH80VurvfC+VpzmYnCejyYW6HBAPkezMs/DFYB3T
QVAQCEqmnPk824s1U3jLR0u24jhlBB13g71kT/xjf1WzIO6CLraR/cqsf3aDZTilQayPdm9hNGVu
z4I84b2wWghdXE3alw8OibaLyM1qhoOVFXCMyMoVTOoyPXkDSqbPnuk4l0ruEy+HmxFWTIq1sTI+
RjYFj3lt1a+RFYNxCbjvj8LPx23CBtta1wE1AFaM6VylEOPWNMlykTg8gLelNbn3QzFFJ9HUajs2
ttqR7YpvNZOEDnytYOnCjtWgMZ68rXl32y5ySNzOvUcnKyfldZmyut621YKJn9riCKso3LsJ6WGr
LYdr3nrxUPdymnagPpZvIfO9dqFLxCxQQu+QaCR88zy9yoeof83j1r3sSowQyQp9rQd2yytRtwMv
UJIodEZn+JIauz7pMIkP2p3Hi0I1XbmN8BxvG9sKT02UTbswhey8GaocvoFMZbWNln654agbv9tV
V2BpVXpHF1kwi6ZiMzEHjeFBHuh21+agqjbxFKQvfiD0rUPqfRe5vjOii6TW2xSdW0Mq8jlRSY9H
QWXnqB1525xAqeRXZdTIQyU1Y7FC15zm2ck/hDf7WywMfSE8iR8nqsF5bKO2C9b2VJTWA3O2qmtQ
3vqqI8P9qspx+VyN9YD3hH1ZHxydsKsWQ/zNJH174yTlggTWF1dJ56ZPXjbFl26Q1J/k1NH9a2kB
DQvDpQZ0fbn3Y98c4bG1J9kBl1MDjixHkKi8y6nlNNzuYrhqtIi2ZtKJf1qyIoWgzkN23+PA3gcB
LIeszXxGJFojKJ4krW/6WcB8Ymvw2vJ8+ZjM5O9dpWtSfsIieqd1RIBgSFGDoLS8xe6YSiYb+8Pn
XGTmkgSyuxs4bGGiB33z2Yra/AQJAOmqKcP8OGkpT5YIBDvmTt4UpiRJtFRFTzWuyAkixhFhs1GW
IFTcIry1kiEfNjNkZ7rCOubedfzuqo+D2uxmN2yekjnICWfL/jrIJsvatpWVuZe9Yqxf44bTg5cF
2bOjFp4uddJa7wLa/FElzdfS5dN3S2Tdp3EfXlOjyGJSBk56kbYS/dsu27uobtJNWjXLQ7HU4r2l
WT9sgRvFVD/6YnIvcNqsz02gQ9KeCHfpgz1noB7nJH31LIDuDsVXyvFiKu98gLTjY1Aj6kqi2cXa
lKUhR9IG2YeYET+vFl2GH3oUCOZnL/AkC9/V19oKmktGDGoLy1wxO3RMk30vEwr/uMnmTRWEI7dQ
EKEJWE33LWr9/i0rqJ616TR8rrh57a0YfM86MMx42nUd5ysOpNODpn8c0eoJyvek5Y5zENFubWhN
j1ra1TcvDbtTOZryfqjtEmlNNPZdYifdKSA0xA5UioD4nwi64zjPpdzXvXJ5Gjjew+TPVgpyCZZC
Y+llf25QMLbAi+LjyEFVX2cOG1S6rr6lIYKgNJ88tr1IyVBVmExQhRzv22ZmS99H9QVJ7IURCcYp
LmdjyumQOWJ4rbyo+ig5M1AKsfEgSUXXe7sO9Ve/JucP20df9447jLs4dPRNGjhYm/zpJyK5VB6s
2mvdddlZxUVHOotZCWNVbu08aCi3lxldwD5lNsVMzHI9Y1G/u4nRt9L03yth2FJpOn1xbdTnbGqd
T10Oawp51hr8Ne+8b/dBFtrf0pjJrhWHQeiIKEcfgnR2t8fUcd8oGUiuGgKnWz8wLr3a1rkvXFz/
vUX/FX20HdUuNiWrjO7F9eJFzr7tVX3InaaDRNAuwVvfSFo/ammykbEJIKcIW+r2Kuoyed8UTbrz
hKxvRXLuXrGHw+AXHZtnQmeyrtbxXJJlTbWieBnQNkOVha4LTkY9BFUIa69JcBVps3acg8q5CDhj
Dw4SjQsWMau8on4wRNfcndc0GauuP0XFTiMrxWeOU99sPYoHxQ5hNrnSOavqivmDFmL5aOaEln/W
X7BotU8s5eEV9DmACchGYteQVj/1TmO/NbIRb5Pjzk9OP/uPXlrH1+FS0+/tsvpmVPF8IaJ5wkOp
zHSZUUHZlzWtrLANMWjTs2hDY3KU99GYEMz0BnFV+/l0C9wnT5l30eMPVVangCjNGPHWPAQvCYOQ
yg0luPBqWtTy1HC4P+SNNnjmqf8xJLP51OCMhNuQIImz0SRMqEIEcXQYwuw5MCp/Trx5OY1xPhza
rrUvWjf1XoxTEyMLZBQ9uI7OX4KuoQaJyAiUFgvuzrKUONYDrBCFpy4h6LToSFUy8IjM/Da67uum
ecoLaZ8XCVk1K3Q2f6fR/wjNw/tNqVuEqBQ4bS8eUad8DQFpOjDaabkjc2yu2BYO73YZdlQXq967
IwZDuL6bqqM7+9yrHABeFEGv54IS5W5mYszOj1Ozq/KpeuhHzF3oWgvHlSQ2zS5BCFCbWeTTqQZ6
1JH0gwAENcFzb3LPjXd5kNaX9BC4WEhQWO5KJ6MrL6KM/QXJ49kPVnYcduVOx3ZmtrlsRkGSsOne
/a4fr1JnSG9s0XJwS/2c4LGtSDBtUtE14jrpsZExHm16qNmgSSX7RX7rmGA69uPIxsoeCse9EU7F
9Rq0Y3hKBCer+zoqRLbpBZfP17gJF0xB6ABqIgalYr0tyGvNR4eEo3MqVR3mt/2YuzNdO2aa0Qlh
OCM9TsF/+kGRkMqETMOIccMZtrOfLnTKE9t+8YuWk8vqb9qpNQwcWW+XxjbRPpzq+rmJJPN+/lZ4
Z32rp708G2+68svGvyUsLH3qdkrd/600qofWxKLU2kpshyKMb02bsWZyZnnwZN8+tK7trJmzbP6Q
af8BSfwJ//f/wIu/Ehr/e5ijm/prhTj89Wt39Vb/CkQ6v96PP/8fr/8/CmkMEdT/a0PjEv95/oqf
1C7/53//TGo8/8E/jA3MC/s8EyBgqJD/HYj4T1/D5t9wuj1PCuDfQkX6l62h5N8D0IlnSrvvnf0G
1OZ/Qo/gIUHmYhKqZUmCXoH9H/kaZ0zpvxwCAmCQIANamewfLdwS7xcgK41921BKsdYCStmydZfM
6pjCE6L8I2YnYpX7LZnMvJbBLSkebNTUoWHh9Nw7v3ErAFP++laYT2O5ijUMJ0j9oqAP3M/kTC3M
4cLM27jwo21vDLcj041/+DX944L90Rf53SvBwfxRq/eR+GYSjZzMplJtTRym6zw32Q0pROt3Hsaf
fMHcV6H7HaHOEMDze/nBFyh8Gw2g5BTIhOhwvwwQUydbMocjHYvz0xp4qmw6QoszfI9lnHYiCKPP
//nn/fE9/PLNst1tM3wWsBh+kt64bhNuyrgf7n2XGuFfv9S/gT9xmWxIop7tsgewv4Pdf/i4ivLT
GNVcT8Ey95eaLakN6zcXzqYCXSsQWqex3f/1a55/Xb9cwy6wXfLmgU0wPvjl4zG4Ppc8SK11xm8x
oV7F8dYRIlm3uhXXIieGEiXp8hvUsPNnv9kAKJmFw8Zsk++O0A8fdY6bucp7jpalM+jnwO57pM1+
ybbtMHrRTkOactfGr9BgVWDCjQwJ4h3NbILhdV6s0juoGOAzx2/P0DqtqgUFq87EQ9st4rbymKl8
g4pAaCorG9HcI2ak+W8wxn92J0A18ANovejO58fWT1dnXukB09Ve+zKnWqrzKD9kUwLvkwRM/vLX
v6fAPxt2v/ymMPUs2LTnb4y17OeXmxdJiDwIwnWysJGhgepPIaW8pLqT4CB87KakjjaDLETBtHTH
v/QVu4xVVytaPynBRhKjAsVkDUKSwAini/rSFtKjcOZ3PrKsqtzuMHC1VJvGdLB/Mjr1j3NiSOfy
vetPAz3JEplYpkxOj3v4m5nqquBcph2GA0nl5hsJOi9dKTuobqukzKeNOpsMagPnbd5gRFJ/8GsV
OAcxwOvaBBmS8IaxJVV6a9BwxkPdBGOyrgyK81pUZK3gadTFrsyko65M0HOO4xwuHgxp/Pe+VEmN
slAtatPmER1ztwFvC/MizUjsiuDDjsEwrSRbAvpyQRPc21Mw0JfoFTFMu03I6ydN1288kXTQq5wR
kMJEwPmFvVF427slLYvQyJp6MevN1TgM+k7ljSr3s+6B86Cg+Z/CDnrMWqUFqTHTNp/5mghMBKPT
f2EYtz8DUmNrRyctKsix+LH6OlJSgHtjf4cEFEX74cnZf07L3nthAiv5FV1nWESqWz5aJ1sQ9Wzt
vqi8Wq5NNsZf7dkZ7way1FxrTZS/5m4Ax9NUy0IEFbrpHWcksuilrtXT3IaRXg3amx9I8Wn6M9Rl
HxYh4hjXBHJNkNfB/QL07Qz0dNjLT1kAYLV1CgxIpeH/OkWJ3jZaAeNy2OFBQKiMD1lBhH6sV3wp
/odXUTSEESHSbxyI7HSTSZFfynOsdDXSYxg2y2z5A4PtWsaAZSknb3BpxT1rJnETYufIsiuN5bM8
Teej3d4Tk/Qu8PWkvKCb5EScqspxyPaeG2SfaGs4/jqIZUu3MhshFWntm08tNBVgHHnIUD5cfamO
NIU9vUMNBezKsYfkTQSSgTJdpZsEpSID++dccx4lg0sFPGZunVEeM/DKZrqLLdgtjMfkXHBm01ju
GlIxHfty0sWHm+TptF3Inmcr6HYZt+Q8dK/1mPbN7lz1Z0Lg4KsZfgHnbXpWPsWjrPO7Ty4r2Qzt
baaZvnRDh9aTLjkVI89v34omiu3LBkT0itY2sb9hycZiPYQE8QiKRergJM0IssWLPUBh1PcQ9znu
jHs59FBbgrLuvE3jRlwKHfPHLORSRCJaWfSls09QZS0PDXvoaSd6SxPu53wKSJT68yjOjJd5fp4C
Nxy2wGEUxl3VTRPFFijJx3hM+Gvl+0Qd15CCJ4aKcJNJRj4W7bWWJP6eWi9KhhunQ+K8sczIbp+9
mT4BEE6YQxnFvXVXg6t+VlZHJxWOiTYMzy4EPWWuTurKfV2WIGOBwqwcKzTdNZdA+GzVM7WvrKH7
DutA5dnasaNwOU6T6VIgJBlXsBdNxcb1E/lQ2U4iV71/7rL7tXFv4WAIzPncOk8ETGesS92Eoj94
caHm7WBbPEF4aGplP5NITW6JKo/vtuqX4SUq6xQbKq/grr5qzzM0aADO5KTVE2doqORgQqjyFLlR
45NnSz1kCbJwHtmr2gArsVfwen15Q7Czn9UmtCB5FGycUtexQSKV1rBJ49R7LHrVoxVPi88qWClJ
Lp21ZCT1kJflfpQ1F2HvIPlCXoHPBjAeS6AhvZNAAEQcWRVWwAy4nh/mrqQ/5c+zsgik2Qw1g+3Y
oTfvBrjiex1NeXnFeGV883buWv3QIxpp7qPKe8p7b3j0KCRcCuBsVyxDtOCm/Mzow++JT2gNE5wr
LwG66ELoJgBIUW6oP7XajR5kgii/ipsB3Ow5ObIq0BveoqSIdhPS+Goeq/m+Ter2U9LP+nII527j
4Uw9RWImkxbHRBd89slO222xPK6KpMGCz4o3Lcl10PjyzBZRdwFpYxibyThjjJVw2ElSrMAYY2dD
NtAfV0g5xWObDhT5VW9bpzlmuiETSrZWjXYyZp/jzIs3tJWBM/RJpw66hA4MHC58yXuq1bg7d0Mt
ya2WboA5HUbYaJ2/1XTA0zApV4beycVUWq8kTL2tU4zmU2ABSa9nMx4CUoxvagANzMNkYMWVAwM8
rIBSm0ygq6R5kcAyqg+R3zw3C14ahZYpgC7VBjtfF+UBMH5/zE1UfA6h8h5GLQdwBTyipkkF+zAu
eH74NlWOWk4fVaifMZkLgtHJdnYbHvYOvIc8iIZ65ysCjdkEdC8l73AiZQx9KLOjV8kBe1/Cfw5X
feBH73bIRFJCToe8cj4C8g85xXL7lVijWHdzyrrdMjSWfDD6nc6gF9SRfo5IPT9H7VI/ujzf1uwm
A5KwZ3jZoFGg/P5bltSMPQqTU9s2H5Mfmc3QFHe6UscwJvQgnOzZt/3bMaTcUpSsx/n5uyKB223j
nDoJ/MA+XEeWIedSVMMxSoj9E4m4aFP70SmAPlXahjBSNc1uzFoKtTJSFxRGUBlTKKX4L2D82AWU
K4sS5EuUuh1sZkMVwa4c9zoLMBrIZgDfMwB+SG5Co10NefOK6pM8VM4AbgluVKM2NLwD8KIx/Wlv
9nZdM0SQQpZHsHH2NUoCa4vTVDeBZ1+YNDyUNfneoNXvyehcZyHJFLOIVZfZ7TEgZQygBcygJPkS
gt9LnDpeYw/SGavOD5CRwly2YaN7WdNs+caeMHj3lzNHNlwgJnrMM7WEpC+3eO05Fe1QtBkCCvg+
PBUJL35FHJuVl4XzEi2aumYhka5LbAGbjYAaXeht/ler58901ewczkB4hO9vY+Xt2I4RphGUN4eK
4VwOk3VrUX5EQYbDs5DsN66EeBsPL5PCvZNLcpcvDXvKJgNo4zip2Bg3YMC4t6BItr7ZwQ7a9AEw
Ob9ttr03qRVF6zWnGWrYooML00THVI0IfEUwbFNyQ1qCFkn88jVuh+DBJb6cBzWTXKx+XyYw+MIo
uIoUQXm/fpPhwClFtA9iyI4dfkgbJy+di+/c63k9NOaEXUlMPInfyowFDMGBOWNNdF0WYovO2Wyr
tklO5867iNjW9J390TZk+JtRB2sfT4zGCfthF8+Z4wiM4wJMxzZsHf7jIZbRPs6y82AeKEcvtKBg
f87zN6uAsJhU86btKfGm5r0uzzOZIqfCLkrXuqYekJIfkUhT+Nr9dhFhhwdFTy1hWJ9kxzuueJoH
sHTi8VMwpam37WZh9pVxh2ljeSOjxXTjDexHDNTAHoGPbSiS47Lp2By+UCFy+WEymd+dvlnq1dTN
8R3fdQa/nw7eoezFcpfiFTzM6VQ9J6NHyddXKajAoSQJQA2GNPhqgO/31e8Sm16K16d037nUmjW4
IZTCaCmRwlkr+eqrYqTwU9ZedbSTFrqyEmqhmdH4S0q/QDXhscbLv86GOaJjEkl9m1umjkjhkVIp
rTOhkiWWo1zkEdY3xpmOVk5ykvRXkq+Xpc+4ctoq91cyTNz3GNQB3W3Aa2jkrmu+8TUWPmtAZW3a
BPCjmQMCHSbqJVXQBoEVnqwck12LVPoa0jMDk1vNajjWTmhft4g5fI0UNR4zqxzgDSW+cx/MKdkx
V9jZtdXNjBEyvhu82WNlLw+0IOmB+61qU4jJHjV3PmUWEbpyKCa7odWNWN4RW1t8MU0FUjp2uxnC
2nribPtQl/hb6xCVBvbf2BQ5WLIkG4Cy1fzzIIcQouggkm81jinU51bG06ZuRd0B5WysBqKISI+2
O+jX2HXn7agi56kLVefsMsZBPkPHMmYzzRXfku8YQnyoxv6Cnx17l2nhEmRYnMHwfydUcNf+4FMr
VHZfPnn+nD6lwN/ODnnlP9rBxOpFLzVIV4kXw9Vcosi8tnWb8V3NIJTTiLHKa5Tm6jaZm1DCkI1A
K6g4B4bt+13xCigo8Ci/EBGynWLuj50jm6+4jOlrOVbDHWhz6pmaSG3Rkxfj2q4aGltFqJ47E7HN
K7AH9zk5SwhDEgeEvBiaGCDf0OvW6dLb70OShs8SIgRdTxVnPG6BkC4bF933ExFOWCGGC5Par1uM
99Jv9Jd8KHGT/biJinUPv/KyB+JBpWcxlEh0L1WD9UBMZi+0rb+aYCaVWEbq0fXKmhFBmDua2pli
MkUeMONh4/eEdHbJNBewk8Jq/OKxUzDrBfMMbLg32Pd4jd0dMJ0yvWh5kftiZE+wQvmh8ilVl7NK
0g5ed7TMsVWIPrxHpdKwMGNYiY2Ki6dIO83HcMaO5yR/9fkugybj9XHzWGZOx8nWS+jLNx0F8I0S
YwFfq2/Bhk6aUDPAzyWmQh8p+epVEWO3+8lJP0RrMRUlokQoV3wgBq9ESZcCV5vcu96tOeTIzm/b
DTuDBbKXblpWFx9npO2Gudq3UFw+Teza4W8QNPgi+p5xdS3mxfd0BD2EpdK4rTxp4y3FBOtLE9Vy
WUPFHbHxnNiT2zHVetkSmmPLuRBl6YgYzfNl6g5i3NRqEp+LIQBMZy8CToop0FQBeU9tvptyAaym
zAvCul03c2pSkRH5Nhl75nV0ReDuONqyXCRjRmPJdQp176L4BytYOM6nguYqP7YlxA2docbmDC23
7A6JZ1U0UxzCkUM/zDE+TQwqA26PfSwVsMUdpTu4g4vXZXQ2B4cKvSrodMK9dDKqEmHpr3xqZnc+
+1LQjIrM5pZGCeDcpoE+uNJuCbUiNOejj6Ba9jVwCUftQx1BfkNVEfdBYkGwtBj1ARCNKTH5TtVm
/OTBe9BrP+RjsoOumjt7SeN8lY4opocAraLcW7Fb3AE7C+V6mVqixiZPhpQLy0EipkbawSkfWx7n
EPAbzmPDDiYrRNOx9oJnYnZ6WPuaFYpYcQQAvLWj/O2vRa0/UdA4hLM/4kQtfal+idhXVqlRlNCS
Z25n4L/Q1Gdmk+xFVY2/Ecj/RFtVluN4lmsxmTpQv8jWg5flS39+qcnMC3VaN6ep3LtQM73xwLSx
+Dfa9Z98tPOHcizPxYbwaFD8JA76JKQtddZyHZ+UphUl04lLgJtSiOk3Eu6/vVRwHjLqMsgh/J6e
/+WlXHf0TZLQU3biwFv7FutbpdgguoutfjO47Htr4CcRMuS1GFgWUir5rsr//LE8Lb06cilhFdVk
3S+qziCFVdTMVKjHLV9+duiQdrMtUoa+rqmv7/rBEY8ZB/2rNl4Se/fXl9C//V55QyFEHhUiwJ4r
MD+/oTSE3ZHnFKwwrj8PBHo4QGkShX1MxRKK6O1//HJAcNDnHQdV1f4+Fv0H3TqPiXH1Eym6UJU5
RF+GLQ3oQAcvcL8FKnR/86vFxfpZ8w1d/AAbYiX2MpXPX5oz0qliJ7VUuqE+GbVvjY5M8MQsML2V
SSLmV2eoXIpDXlFuF2hyf1gf/9+c/F/ngtR/7U3uzFv1kb79iTd5/nN/WJNMXSGGJ0PGSn6fueLy
q/tH5Ur9HVH3PAkysJTPac/FF/znFDn77xbmI+NaFOk5zElE/n96k/bfXRXQuJIed7LkmfGfeJM/
3xaKh6nkIe9iSp4NQf9sj/7oTaBQR/RmKmaQoaDkh8nOlieSz+FFZcr2kgI/e5wfvqLbP54BP/qC
//aKzIzkxlDkZ3Fr/22moVWyK8UzYm9VAUcmvuizlo4jzhJNVVPvlJMud3/9kt+LY/96GvG58Dp5
CtFRC8//838xYHWjCHxbHNonD6w6mei5RGBHiHaZ4rT46ymufZ5EXpRti7SIX3qphVwx7vEbfLTi
fawxn9bsnKdn+HNj8JtH08/W2vndhbhCGM6UsXBNMJt/+h24Guh+F4M1z/UM0gnypTczI6b1bgg5
ow0txRhAiNNz/5u17rtR+NP3QtOOa4hs6nkwEKmHn1857T0/S4xgdvaAXki/P3D3ceEuENZ10hPF
1VbfrlLPMTc9EQf7dIYKc6Aji2uvz3HxHARKnxb3tO878RuX8/sz8pd3R6cOo5PxuSF3x9no+uEZ
KicJ+tnTyKORnhj3guNxayAywv/KKakZWBf+QRgBBlR5Zvb2jp/obxoPjrA/GIDXnv7DXdlXZE8T
BsGIzewJ2Jq/ubiYXM8b+dcbpUvp0Yp02PaSL1Aubbqf32gZpOgsii8jU5E6nvPpWz5NdsqZrHLw
LfNFF9mytWVonpJ4lO9NlVHdPe/vb6gsk6DL4Nd5HcQ19sRDe8cp1l0zzC6HeB+Yhh41eNcXN6Ud
uanThGZLi/j11htk0XU2DgXjjeY82TdxCNx5YrDZcjsCnZ3uJOnc9yXSnqQUFDEOG3SRqfJbCmFs
J0WoXfcuC0nWbF1DvLValTrInJWTJvSRqESZadgVcCuzWyCy6bSPKTpmVH9ySRGGh1tMBrDz/O7B
NwoBu0b5eoeVbBUbkzaCWD4h890wq7Lad0Od5esI2VWtGF2FRqMyrjkB+cwcTV+3DqSIKpqPi+f7
0crSnYDmY5Al154/EKipunF6i/0EKjVZcm4GL7Flejmn7JNX7pJTwvcsfuJSz2D2BmtAGY/q0rkz
7cwRvYNHsyazlV6xh5TmqkpbZss41sTfxVQ4UFRyLwYqpNknrCwj+SqR36Jm34QTIz704oCeL9k6
wL4UlvVOcaO/yobovcucOFvHquzXBZRVGmBjzPh27Bm565YqKR4HEmcnEk+uWI2cBOabnoRGBoCw
KZ6Q/NtgE8Zh8KWYATKtlHGTdWn307RGxPMZV2haQnhQIYtVDELi9lxwyA/EZNVJDN1UEgNNzpig
oOWpVuvA+ghMkuc7qljRVRAHcufNNWoRw0jcc3eAMXatDpf10o/dwDGKWolcRMxl6PTWeiR7hgCR
9ckdFfPgS6opvIOA8xhP1VbeipyFfadCpzOkxnK0Q2qi4fTYy4Fao3F1Eu7KJIDYgtR6q2LKuqvG
6apnwcMF8xev4gGnWU9HJYYAaic90Ttm7FF8Y0pCzunKhKlC6Rv0sVF1vRd5Z18gwL+VpSDy6gmd
vy2dFM5H7UVm11p59mXOFD6toEvR8hbmyd6qngMZJY+egpZ3GmnIf7GL3lo1fdfuXWJsH0o7GWJ9
Zj36HeSjNZvmivewTN2hGw2MZk7ex9jr22dl2P+7XYRWkJJChE4GQqjt9E51A59/hpHHLz5gAA4e
MZRgoYddmCeMUsKd4fKVdWfvprKDlUWymEf52NrMRArY71Pfcp4ZaEZejXT8CDJtyMzBKIWNGrFU
7GzL/+p1cfYoMhl+I6GgoHbw58N1e2Z765q29soN/PTCNgBo5zzwN7Jyaw6Pbf2QSTHjhnTUd3PN
LIYUez6me4CUgt2TAbesQcJZWwvuBChMyigsxfNy4c+9okmaqfcUUejG4C2syZPC9mXW4LFJO31J
0NATq9pS+lQrhwcLAqMLzLrLs24HQ0GZXdFLUCWNLShKhOaq8adl29s1ZL1Kg8Ac5ZyAeNN9/k23
sN+WyMWuowPO+MEcf/12MnEQ7mncYtqnZrm3mOG2trNAnigvZOspa0VyxbDTPoQtLph0OpzHMvYd
U2UpdJotDmsLMc9i8bLOGkgoAOHUXTe+1CCZKOnhTF05LUPn2r4BcgDUaE+6BRiZiCDjDchjd3m8
dBu+GWamgXVay16rJ0ZGaQaqz2mIxqXFQoTZGZhc6jh6x1jRAOJY7OfrfpTpxdw3895qCtVd6riQ
R7ey5n2WkEJkWCtDYJma2z+w+BfvgZe6V5lthl1ZUi2+6+xlhNQfBgZ9eXGa+9JyQ3OAwdXfzS64
3DVEPA9ORBjkp6GrQL4yDuZWVBOVCWtktFVgUcaLkxaYMKrOqxu3EhOck9luwY9nAYq1DO7yXpfi
ruRKp0YBFSc8sCaL6DhwKzC8qZ2SHSw+3DuTy+vWZ6JsOALBHBxrPI+qFWsnz/oNkdD2YirU7RCM
R3Jwj5R+nMt8mOcdo7v2sKoY/GJ/EIO4r63wK2WTe1sDM86d9zmOb8wy7iT9PUR+eVRkI26kiwK3
KpBaVniRPFMT+6GoPWYAw//GsYO+OqlTFiaaH3zWQCIGY9vcyJ/OLJdd4yhvdwbHHwb46SCJgOey
zvkbEafZ1wgJ//8ydx5Lliprln6XHjfXHBw56BpsLULLjJxgESnQ4OCAA0/fH3lqcO/pququWU+O
2RV5ImNvcP/FWt/CApBguUVACxnP9F9I46YrG96MkDEebohyfIRuKNu3Ju/wgPbCQq3PgOQguhDy
jif7Ort0axAhI6ZIXYfchm7UYcuEgeMAx3QLVP+QrG0MldmtXxWD2dlWKqAUmK7UGz7LOPm0vGlg
pRmH1rPKkuTA0Zwm5yz3JYWWrEoPwUwiwluCSL1wD0JGvzSC89TJlc2HW5BJQwhd/MQMdNm5IKuY
O6UE1pDCGCcXxPiMrqfeu4HVB2qkzyZ9pNBgm9RNHquKzEx3wGojOFTRQHKUnLEVZ6PAFejTpY+7
qB1bvUfcOJ5sdNR3rQ/XGqqnC3iraSofrP2Et2AjGBc+EVWneHst9GuktFXeRwtaPNo7VUr2aysW
NAYlrs5DQBX1yuuKjQJAvNnWVghavRsJ1crnSj0snD2HXALL2Y86KX+GSS/XzyhAmWuTVCLV7IHH
bLL8JaCyJ6/UVNrdzrLyHWzUlvsYWFlMsEtU/Ib6Y722g8rgOpdZfdZpgqJlcYtuWwSBRqFUOK8I
pFGZO26F/L2J0OHnPTu3MxTamEsDsv4xFU17chEp7SY8mTBP2u6+YSacAqjMy/vQiqaPwanUk5t7
3WWuRPi4joxvJVoB1iBYwFlT3jZkTb+hnYHHh7XU/u7RBF4j349OpIzZv3Mtg9dk6PS+a+LhB5+s
Rxx2LK58cTwx/HosRqvOsZhjl9ic/Ra19cZfY6DIQALMXXdfk9MgN6GT2xYScg4xj92MtrSadrz2
FACla0mMi0lpf1fFGnrZFRgX2yZg6jry9yyMxMUH/LTnlW9qbAPpxPcN+tKvNPbhFsS/Uc24j43K
3vOAum9hEniBNtSicVOomshDk/PBtbyB0souzM3oyys5xuMFybbPKsjnH8xzv/Bc5ttQ8boN8UAm
bp4cXUSN3p5jy9w1trwaYtSehtIzCwmfcjybCad1a6nwwXg9ZrwU5HDV2+3dHKj5YYYLAHoWF/eh
YC2wj22SCBcxna15LL7TmKJXjMz0GHFhHEMRYsQiu4pYTlmD2lE4NnA50w/RMbY/a8eNb8Ce4hzv
LP0q6dRPOULSC2r9FLRhkzy0YtW66/tgiesbNQ9sDyn/L0lgnWvCO7/5cWM+vXhoXgfqnGNZ+o8C
IjX1G4k6aaOPrsV2JgzG8qYbcDwogSkE96ZzsFt7wBwA5t1bnJy7rDQAnirvUHYRtAiBVbpoK/bp
hg69CcHbzfWsVoBPSvxIYR/NrG6CUtl78tuHO9Y59db4VXp1gpJJd4vF1paTvl9t52fjg62Wg5mv
s8ahq0ZjvVBt2bvOq60rvIaFSTVfN9972+VYUEhvn2EHvqHPLI+hVBgr1lEsUIOvFBoHJQhOExNB
S6uKbDxiF/3Vul1DVOiaOZ/Fbnxt13yyNNXRpk5n596qZszRqa5vYV5AYkMJF+ynVFJIr1HDy1CY
Q8h0/Dor1g+TNZO+FZAupBDLXIkf0y/pUvyOTKh/VmvocTJOUYNznbVokLEgzQYTH1WSY6MVvUWx
n9bkitXNDYCmn3PcxAfK7voKm5zwLAc3Ri9biV4OMmUCbZBzR+s79HrWpimRLCyAUEgQyztyzCg6
4oU+ndkxX3FWHDXoz8ch7J2XwE3z09SO9aE0LUkMqm6jW1I1FvbaxKXqnCA0Ibv8IDh3f0QUhb+C
Dpz2MNrcMwBGzpWOLXw4fnGctRu+Rm5M59QD079ahCnuQVm+hQsG7MLzqk1c1tmqAOve2X3trD7O
L30DW21jpE9jZY/c+mULtX4TmeTGWoNwKIjFPmsnoE3Ktw+mT575TqZNKjNJjHasD0Nk3sIY7tQ8
T+V5IltTY3fZs+hM6WDq+VASppLO2Zpi2Fdq28Jc3o0+JFLh4NkOicmAL55xHAHQ3tjcLS9ZlskT
u5nsHFJa0M7V8kfpi+pQDeZJokSduQui9B1s5UMJIeBgOeEvX3jOhW8bmCJXyznKsmOkhhmTbX83
l5O5chbQuBmreqZUW06Fi/s0dRzu0inD9seKaFNXLtErcYS1O2rL+ThiCt6IiOs94fU+MfiKD9TF
H1VgWK74kXzHdhbdtjNcea+BO4cVh8mxgWyhi+gLPOKzgxVvqwhP2CplD1vbLpsDQvPVAU3wh3El
oOAw/8lq1bybKuQjmJJpOocG0xr0jIcyLytcLEERPMezUoexDwDi+ZWgqPH+pNws39CxLAcNRpw+
zBtmIGZJRbyoKrcLrofhHE4+qAy0l0gEC9JEntNVLYTIg4bJbekOSDam+BBl/QXg5b2cpvBnO/f5
lT9Y3Qdsksi0bAfv1k1UjvG869xvCX7hiz82I+lr3vxZIPN6MDaaYGB5c3sSnvfpKsFC1Q87svLY
xn+WrlAPfg6noiUT9LZzavng6sqFbkJnYexMPNJLepc4LOqjqgd1QeauyDixUpzlXTlcrDo0t33W
TY9NWnZ3bRbxHyvTbIbBks99NcEtm13zvXNH+6syfbUTCNa6o1dD88QkXcyniIgnudHMu84eywX+
QROgZWv2KyXlVQWL+Emi4rKPhnD+KXnCjwatxqELGmOj8gVHUsVr+Iw1qONU0v9gL8VqtmGUaqPY
8APUoFCzsbR3upKvgSPNsI8bj6Jz6aP3BhhAtg0q4f0aLT0gtIvb9lGrMn+TCz8JLvw4PMaBNV+m
LmAMip7+R9xO0alA6f+tQWl1SWoPSBTQd3eO9NZidfRCxQ6XwMtu2pxmduPL5dGw78HVRimbqmk4
CSHSr8INgRMrmAWp41Nmdf2xKYW+jETK3sBapEbqC/USjm34KMhY3ec8NCf434I4EXiuk8rHbT30
zhEgLcxYUz9Os0p3rjc8DrjqfpSazZ9ED4aN3HwgQy8lF5aAw9hMlvqKBOyqIydSt22KJul3NEje
qnaY4lVFor5NndfuTFNY14RVG2j6FN/5IJLbytbBzi8tNsVZnvsXWU8QwKeqYoxDFetCQ0WdgNJ8
SJDEuuGpn7s5flLlXBSo0SNyDJdugnzszP4vNuPAwmyT36qkea5kPDU/MNVB7EDzRrghKPYA5kHD
RON+LEovRhLREvk2dcK+2EPH0joYFicE9jkZJAo25Pu3ltmT2di+EojglD8fYiJNvkcUXmvqAgpZ
sJcWT2GAUQ1uivs4Fh3DpRANECMj17UikLKAsn0iXeecZZDsgiQ9ML+jOsbK6YdXD62YAUhczOEp
qmMCJRCcRs4NLkUGafjGETDZrecgQrNt8DwId+eDbcrkyM0Hqb+B3/PAcVoXn21vCGHThY/EfX1o
vW8AYTV8K0JJ/N/M3wrV8fcYezjiWQ4VFh9q6Q7xQVaU3CCGO2XfuzAkJAfLqDGkU7X8HG1SQx0a
gghb4/AUcVXHV/T45VtfdeUb3VNLDIio3O9LR0DJMatDb7kTpJGQw+GpdO95xr0beMvozHMQGLt2
SsnVnGlYbxMSQjQLcxobhhaxfuicOK4vgTOgVWhqciMttMM3daksQojCdC03mxLyUx3iXWZFnzym
0AIQew1MiHm0smkN2VPl72hg4rpjTed7r1gmgGkAwuBMTxGYlPvEUcwNcYH17V4bgxe3h+bZ3Nli
qrFlBR1WBRhSQXGSrc/+oIOx2WwR0fO9avAQYrPodnoYl5HXG7m1Oz6lGdJmUug0//eAsrPeFkzx
XmLF43mwRzEvULe0wWG59LBdloTw5y2qRyZ46dhRTPQxk2plIBxgxVwHI7mDztVHubhsEzsY3ll3
mNNYpCgUfIyvRBF5VruVHtJX7g1eq2d8GuEtVXl6mySsH7YSdHsKAYTF01bzQAhEj6INCHYu8KUG
6DAWGGEF/NXS5MzQx6hCCUR+5zLsSLfLCKqiAttFTWaCx0VmblCziycJVBIIxjxDSfOAlMzik6lx
W1X+An7Zz4np41gJsLtwt0wveUoaxy6DmZCAo5y5QEY3m/zzUpu438UOeOl0atTP1O3saotSXX+Y
Lk4ftJT1zz4A2IvYOWICrvQ9+AU8904TIALzMNNgocX6BJ0GzcrJ82MklGnpT+G56TrGuWmHjBKV
mqdv4M+SqkZZ9eCwEPa2w1iXb6W2SvJ4GFe3pD+pSHKZNt6rJ2YBGyCakGdRKAefC/GIB4sZOTc0
VhuCmlQwVu9ZX8cU85UOst9jRB7Wzk6DoThp41LuM3mGsc70RUc3CXftMfI64iCyEK/0gb+1/BxH
FFkbpLUoJ7E+Z/thApUCGMoxl25asm8ODu6XMJH9nd0VyZEZA4+LwA0Q7npqx+QEuGgprstcCCjr
KiGxuQHUU+4yt+I1zpdKkmZGEuRDaVm28+C1QSXJqa75rXvfc8qz5WQ10d5jG3Bpk+wQ7wLm8PMW
AkF0nWrNkB7yOodaX+gSdWPvkXnXy+oifCrEPX0aDza5VC4wdkhY3zNvLTkzUZlnt09ruU0blMEb
QdPO+zZU1nnGyAU9tQwoJ+aYj7LJUhIuaL99JNu+plSNp646LV1V3Omwj5x7lAfCYRhhU1ZBvKow
AAUuv8Jqaxm3vrJoAZ0/zzpS6vTXVOSOzx5cggTkl5Q7NbLfDFcM33Yauua7RuWq0XCuJPOYDNRn
xrjhZ0bU4ffZadPpmCtZvjkUnIoXtZBvC1B/Bo0oG5ipBxVI634a70NePYgYNdkTqx0Rtk/EYOUs
MlPTVP95tILKKfx92pQ9oV5JnEPrlYm4c7va+4pH5s1V3/JyDknPV5fak0iPgfFW/edIyc1PjGDd
SjeuGXDPUuHmBkGRkB5c3bC9nDE8uq5L8lTLrzaUQhxN38HA92M4QiKQqLmyVuHZo72I+7NwHG2O
NY6h6Si8ZfUcdSl7lbHGHAZ2neTBbTUqgwWbXwc57LyUwR5xTHsPJY3zjgt42DHjmOIDzQ1pS0Nu
zI1G+kuPGPTB8g0ES/NjDgJP77jCnfnq0RtNjzqtE0pTyMYtIIcFIlcXNu2rQaTbACVpWG/MVh6O
T3/2V3NlV9VZ4CfDjcP666vBO3435mE3H/TkhDWdu5Owr41U8lzko+OcRsv29z4vG2r/dIjeYDiD
0q6KsH+KMmYm5xBWNCF4UfJLR+SpySahngOdFZ3TkVER6q6wf/M8SLs78BJywbVXeYy3AeB0G1Ih
zE3cwvU5KF1HR88Kme33DPfr06gdboXUJ/KCGOn6BkFmHV/R/FX+z4F0j/khj/o2uet8UL0bj6Dd
/kZMY8sbyJDEucLEgefYjD1LRHpnWZ4R6sYLTjvgPHxBVfe7a6ykZ3FmFW9KtmK+Gijl8YezrDad
jQPw4Qxksus/BcEay5uDdI8GwDZBuPcKQDD7kPlE++zGYAC5AYu9svto2MLWTMl4NDLD8KOZ+YyY
slJafpDo54hPidbSqAEsE9THIv1Czp0BXZ5MVw0PDONz/Qha23kFYEAkvW4jOR1EoxMP+LY3ePfD
Gp6Aio2gq1FcC7w3TzCpikPHWPAdUsDyIwEEf4v+1ab19bxrlyXLu+s1RA00Wj8FydKc1Bx6Gy/x
WeL0fgh2Axp/62Cawz8jFGk0S3BDIcdPcpQYduxjg2dX+v2PogoSHp8oC44iTdsHNtjlL1t142+9
JFPGWzXHO3Ag7VOWqzyCzg2XzVctVEerMAbvkBNFWH/i+T0QU3bSK6DJIcNoV6RL8H3CePqBMjJ6
tSh7d0HPoxAUKZQICxtflVUhXHYZOLcj4MEzHjpxn66CN2K2PNpa4P1kkZQNGWtZk/cnDgPvREsF
RZ0xSfOlUuVzgA94XQ6zkOD5hjb9hLSWn6wSe2cRmuiKzGy6QNnRUOqs6DKn0OSTqQju0mjN7Zt7
GEiA6mFXupPnQhDkgjxW0COe08wiMTrRtXCxxDDcChd3Ipm9zz6dnmwBfLnFPW8QcNOAqEX0gIhO
fxgZEW9HgrPNunvMb3o8vOS2M0IhX7zIalyndLmgh9qo2DdBld4vzFrxmCpyDBCoEj7g2grbhUPY
1PPilelvttgcdvZIt5ZWQuRbxskKg2+Vggsf095sZrdw0eLn9cX0SmpQZBmQsnKA0MKjvM3h951n
fGYEgYcDOU12uRvaobtxELOe7aZkJ2bH717IYOsMlJCM78BuGm+Pea57n439O8zc/E4N42vg2WQm
wrHYz0yzblibgkFXKVFoFibhp6ZHwx7gNCV3PGDL18XauyCiZNsireElnd3wcy5Nc2MjrnhgkMqD
v5i2PgiP3KDJWwkiUZI5qM5RvGz5q5GgGDVODFdbuHIbI2YFlab8ZhdVok2/KqmtC/s2+IodTFkr
z7pjuhjdo4ywhp0bmtzfGDrjbTF5z4hBqxs0JM2GXXUYkLOUuwTJ9yC9oVXkDy4GPvg0nmlul1hF
Z5rj8o1tQ7XrCyIO4Y2mbOght8mta6LoCpyk+T5lI/esmdPm1agwuMsgiX5EqnX2oKbJP2M4/17b
OMOHuOdKzTCBrWBLkaWHwTDE2mC3unoWN/lcO35ySAQxbsZSv63AGU9erfoSYGajt/8zNfbMVx2T
k0zwq94MLtEofOzBjH+2o14DSnXJMwZS+F6TbRkSQfZf6zr+VZWDqAM4hE8vgBbBQS8oVx3TP6lP
Os5LUcOn2uiclATwktK7LvEw/jCew5pNVMF9bhyqyv/6x/6rPOrPj/VQkiD6AuKLHPRvPxYQ3OQR
lMAeu7YC0pTK2Y13JfNujlSwbhmuxvH/BoWwxSqA+hcFCzglkPsrCAP0txv9TWrTaR/mS8nSuR/d
dZKZN4IdlODwAmjj9R1CdTNAPMY3UuOMPiODCPMTu366vbHwl36fzr74mksd4SS3MkHjGugJbqPT
Q9DxLabl9IW4LvpPP63G+ofy3Pw3Quw5Z+cdok/xsNAyf87t/kcQNax/ANhGNjdzVFcnr2zqx5yR
hrVty0XejbYaXkM6XAMuirL2sel8GwEQrlDU2APs4n2fg8DaFwbv3M7uPVZzYFft9iua3VU7QmQv
pygvHWMybPQvUTawOG3z3jpD/y1wBBjTKgBZIxg3WRNoIvOSV4s+4ctgSHqs0ilcw+lILZcWxeW2
TVwQpTkgK8pCq8KHjHhP+DsULqJ6n/GPnP0SLPBm8jxmHgh71MUu/JZtCV31O8S8tt7ho7Z+VXUI
zK2eJjLk2FNlH35ZkzCT5WPY793Ynn+UuHzAiXTTsBrhEG3v83FCCQC6yd/1ivkzvWOD1N1iJoZn
NpcDbomqx+7XRQXj4tXwcSUChQsmxOdIEGjYIXJJgmYudkrhp4VbnNVHgtsQyTW+lNU+93uMpw3U
JoYBdhFxcCOV8bCMDd3FtUsRHUiDWc4qmsW/a5f/WxLTlwZBQ/V3pM0/E23+7f8NkXP81dx9Vr/0
3/9V/z/ScWzEZv+5AvW+/NQ0ff8nG2f9Y38JUO3wH2DpI1cI7n8OFp93+y8Bqv8H6x9EgSvQmQb+
iob/d/2pG/xDRB6SNgdoDbLJVS6tGwwJ/+t/SO8fbL0Zn/LsRhx6kfvf0Z/+7ZQVtg+DBnQPlkrG
97gn/vWUbWi1GZqGDkD03lzzQHz6EXO4snfkib0XAgnPTm//6SP6DxSoMO3//mMRn6IJZUTiSMdB
o/032St73qJzbYaWCqXH8qoMpTsCdfp4/C55RA/ExMu/adaJPL7isAnuFxMTi1642D25DCGwXmTs
kLwmxy4kMFIH9rRlbU6oK1IExCd8tj9tEuuINiqSrtw2XRo1h7xkV/4Rlo0A0x2tR4DQWdXsPICf
9T5o8evxTsXyqoqK3jdXjnpPkmH+iWURQcCigfglhUCcB8l7/DYWeUqosZstJDlHqeke2KcrCIt5
AeIDA7R/sSM6jY2nGeSdCYhxvzHYXpKjRTz0zF+Ncx0ERghWaa+BhXK+5xnRV23hjznTJBuX+yaa
1zhbdpbZvLMXLuFrCpm8465ml4gXjXWBgV8I6OdJRyiadsQgRkckbANntm3fk7sS4thHgvxRVeLe
YuSnORYTc6syXR/Szh99Jtom+FbVrPHZtGgcf7EJCHAiYmeC1oJrTe57I4fyBq86sJkQEmd+tKn5
Poxd++9MNeI9yGOiQz3sch+hItxGsE74wg1Hvorn4XPexdnCL0riQaQoamen+qJDqQxZ3R6/dCnT
NF/DGGwSf63KsU+CtQcVmkwj+GQV5qmMjS8O9zkx2HAdSXp3EXgHWZdSbdETYUZWbr9HWVdKBGlF
1A4P2TyP4zOXNz8z9qv2gxqO0Ol2npE/a+kWFOnBQjHTN3eF1pZ7CZsqY3XY2NkhTzSVzazj/Idg
OBASoYOYeV9YpeMfJ1ZlHYGsC3uXzVzVRXc01lAhh2gZacaPXW6N5mcou8mWlyhqc4R9brIIdWHv
XjWH3sVyuh3aLNcPlWjUhxhJwgF55vLdo4dx9QHZgZMlmzHAcnXPj57b/NAxlC321uopesBlJ4uH
VoJ+O8ZzNaGccCa8iTC0Jc+X7WHWfJxoXhPFTKup2UIZJm7mQbRDnb/ifU7LG6beE0+hj0KTWWEj
9CDx4//1X5I/k42nKXJgxaci4t9MTx4EuCuL0IcWWeKMpAu1TeyNMPiiGjWjVwAH+O4mVgJLBm+i
PjB+TK33rqWCOMKf5mmWBBLgA6Hn3lutoamfzcBvXUvN/8jGN3ysFcMG7mbd6o/Zm1yS8eCG73hT
EKRhaYMyPcyoHLeMS/jz1tD14ohPyS5QtnS8KkJNVDdIxlj94Irtigfjs+566bOmQuBRZZwbDA14
IFFq4gHOme6+ZG6LVbOdczg4LSCc4AdgpDzY2R2pPcdYN/7PXgNPKTs7euqdRnkfaU3SZT40dn/w
bPzPhd0dcDOGbxKOd3Rg3Om+EIAU3DWDLdhllicSGgA7A4VnBLRN15W+M87uJreDY6aDc+kM7qZm
PqXYdgyHJfFe5Qw3EU/hDSCfcSNbcJL9OAQPmPPLB0xh1pZ+OcNGwEz8KsFAvI1LODDedqwsePSd
+qWW1W98KQgmG0rcoyh7kmIXABLMdAB4zpm8g0vEyhZPqIHMwUlYZk7zEy44Pv9J+GuMNQkjsA8h
47yPOeq7umZiMSz2G+SKXxVf9G3Q9u0udW2cwCCw5lbF56Aevuq+YmyIfsrpEdWJ2Hq28ohcAh3M
u2j9ZqIZubMVtpdujnatNb2arD+qnsA/tgjpNmTkfTtqID/DiAQGJ6w1Z0grNAtuf2jukEVzsoYh
6hfs1dldlKdvISmrmbss9FtOvw+aEOtnnqlvdmJLduFvtTtfkaX5W2Enl2EJj75I20vPwKHzC5cm
tkXrEd+whQo3LvQZBBrLNWmAyyf2Uh0BXfCEyP4KGpwDbMifuL0YpDW8rolbXRzFEZovIeHL0ntf
gvlFsmFaV23tbza+Jw+RJx0ae/94/K4WFhpMIZMN6QFMT336RnQ7eI6xHKL6lMcBAfASobxqgMQ6
8qcTRmdGKKc6c+RG6Wr+iAsmB0SO8rWkiFJQYNcHZVs39GcvMsoP3PVEdEUzLd3U9fMmDiuS72d4
4sXWrKkkYpThYysi2Omyb9lF+5ekqKO7IfYeBZqUbcrGd4Np930cg0fyJcDn6YyIXu804hfdUNje
OVnMUT1F1TZx82Oi5pwUWWc+2978jaPTbMHKH7q+BtrjaS4lqyDS3lLRVz6SzLdxiYipwXCsUWBi
TQXjPTKP0ZoUZnPO7D1TPtrgGfJdAvhp0/WYWrdgcepP8yeBzFJrGplag8myxUMVC7eq3St/DS+z
a+8ENSF/nf9kmw1TEvIhdyaD/kEKWjSD7ZizBVCRZQ+Z2qUAXS6wJNRL3Qf2Z9RWyffIUspHD08R
v4fXQlIq2WzdmtLWlF4IRRv+gcva5ZO1dmcjxCbsbSBAt9/Pik8LRe0uCbzilPgFqZxdLlVO7jdR
cloNpMqRyMZKIl5ciz0Y0XMxd8NtmoAh4akmno5Bpf6YUiLroHsE35XvkPFN/PhjQaXIlVCM48En
K/h+sKNP4bUlo0Y2aZs2a8riaNtJ4395RdTbN1HPH9uEQ0LiXkVhIDZBOKqj8nFTmx7AbbJY6X27
BvZFa3Rf1DQFAZSzlTG7UcuWgScpfyDwSb4fbE+TbchAlqxYuEtkBAIXwgUrSqSFfI3hu8jL/q7K
EjNsayclGL0WhWAJ3E9mZ4maXxoCr8UoHZZd9SfQMFZdcGQrhJRgJCOmsmx9jKHHsOEmDXERay5i
UQRb9vJAoDTJiWWS5uXWnyoSZad8grOzpi22wm+pJiLvEZ6ZJmVgWOTO11bR3tqsFLZlOsJUa+Ct
HLyuaJ9bECMnxgrjhN6RQTWb8zW4UBfc8Eky/sCBMh+lzu1vrSIokNOvLBdiwSeQKDC70xO0FPeb
hs6zLyr2+IdkJMpow2RWvAUmwsyA8SCrWmaMLkBuAZces7vF8dLomMBL/Cm3dt4Gl8SpmudwgjbG
xbPTemRASeLpqRhUfZe5IdSq2j9qjsCjl6DvBeUBHL/T5FhyndIOIwVF88k6DveTfMxKNzu5nJX4
Pp38nMmGWHiKdE6+zNsorr5r0K7MikGi+ZbleO5h52xkVviP4HnQU3XY3Gs8R9fe835PgtGPKtfz
tiVvBIAQm5x9XpFpSsJzYt/mWNcuvh6Wu9TJympnQeRlxBlXJK+ErGX3uR7rcxiN9d0yoUsjG+MY
FHhjwOYNekWX9EXw1FvdAvHaz+MjwR39jgRTa51ypN9Epzuak0iV5wDDbXwKRjvagaALiYBnJbV0
fnPVyEC2kzLpL65PveZ194aNzoQ+NKWBCNF9bqVZQ15nzzxy9MCQ4b7xEJuqmRo37YYTqq0SndIC
yUkhg19tNzlKl2y6xCW4/NxZ+tdeSovZRG7Np1yL/IphoD9UjpEfLIy4Gt0m9rH99n40XEemNfcF
Ksg3hajXPagKVtUGUahC1RvE/XOINuQWaQIK3qEcn+geIfks0JJgYK+KdQgPzUaXA8c0dmwCRtGX
TC9G2COi7CFMf6Nd4pHOyTX6ngS2t9UgyIqtmCO5ZTGozGGwVonMaESECihB4c2KNoT3A5C8leP8
pYyjiC7AhZ5uO9+Z7n0D1/xSJIxFTn7vkdc+5UkTXAGmPZZYXj3IUxGAsI6gnUu6ShQkfnLE9ZW+
DIWcLjVRKQDGQvx9Qf5DtQhGdyzexxuvIdOZaXXaPloTwPXcY+UddbIkqh1cCWaAxNqUibEPi6vj
YivH1eoAdr3BJAVYHnUPYJf9SGWT3Kd8/clmtcVvZ2RjNDIOsBvpYlRjWcvWm1gg+wRk81OPzfyU
+X1ZHAw0Im9H2dVv3V6VtyZmMt1zUt8Ma4DSMGbQ0dPsyqluX8Nq8e4g/dtMUn33GIWtcxgHL751
OcUJsqqDvRNmhCg4SfbqMW2GSrOk+2Z20tuRdnrHNMf9EQ4Lkzlf6JupK8dHC2vksW7C11yW7VnM
srhBTFi/dlOrD4sigbsXiT6ivVhZ/w68Hc4gtSuYirPQEVCVFSD326J3uKLnSDT7Jsso6qG1b0i/
43Bqp6dlnHxkWoISI4Oo1+1gfenh6tE8Mjtsx510baZiGZf9cXLa8SzqUbIaY8B2WCcbl7D2+2LL
K2OdWhRhB9nVE1NZfjw/dLVisCnAliFXh4a/ejXimh47X/0b+AAdLvFFrx0kemkQocURW1HyEE/A
zirXcW7Ltg7e2O4sv/M/PpF+tYxUeEdoFhGQtfxt91EJCV/8cZkUq+Fk+uM9iXPKQsvvG3ElviHn
wsGhsqxelW51rfRdTgoU4+7oWK6uFj9oMLhYboKmQ/S4YTaJF7GaCqSdXgYWBtO2W50yDrNIQp3L
7GfbAPCqhtVMk2ZudzAVEMpD/Zff5i/vzWrDMYEJcOSs5hyrx6Yzr3awlkjzrWp45V1HuF/+auyZ
V4tP+cftg70z3ozZ4BL2/scPlNBM4GrpVp8QQ2Agl2yo3yXw9w+vTHp4jq58spkmsoBO4rOzOo/q
PyYk5C3Vy/DHmgTj0Z23S9FEv73Vu8TI+VdFzMehHhPq3dTRo9zyzWM60qsBav7jhXJYs//oRB/g
teKCowxgzthNKbuVEc3aNV2c4kwG7Xiwuj8+q9Vy1bYCLW8GJ3KTrJYsfnK6JYoEWPxq2HJX6xYy
dP3O5VadEdzIOyQl/akjMw3pLc8Muw5Tl88RKphbcC/ZS0WM/J07T+1mXG1jbRNeA74W3G5dcWj/
uMviP04znzOei2I1oJW61IexHDL5Yx5k8VkyAOaLnYOvrJ8nAJ0Y2fK6Jo2sW91txPvkaA3Bzs7c
xRjg4NYE+PjgWMFKH23vGSMgGxG1Guf6kS99i01K3phCMJ2nc8aawgHoX4u5FeVhKfuIkLIC6TF6
hTZbNX7ZY+7Q/pDW4vjfSzsphy3zmTUVd1E6yTesIcsTDpTFPpS9Dr7Y55j2pkBnDy4Tm4s8oyGq
P8t6bj+Fha1mEgOJ2RNSo47XiLqUTy+1ulvj1nOyHQsSxDG8zgYEa5giS1QUP9yhYjl1VJy/Kc5w
MTZB6jCUzqzs1oGiNOykxys2ycr+YBIlkk2Pd/Ia4Lp4b6vghftbcHMY3fw0QyDSLTkCrceTNevP
gi3GBR4RrXf8Z5blkQKKQVOo+gf3wpiejWUFj3B3IcdyWnavWTHkTKtQbadbBC7NaUEmixY+U+PF
Cpd2j47R/G/yzqQ5biTb0v+l1400wOEAHIvexMwIzhQlkRsYVSQxz5MDv74/BPu9kpj1JKvNs2fW
m6wyZSoGBODu995zvvMlxqFK1DjqsDUWwNC/7CuVHZPMIoW+4Q9euqqki+CQ9kaRxJSOxoIeUYhc
9LYqvg0u8UK7aLZopRmdRxsgnSIsCxZMHBCxnc3ESMeKf9as6vQkIvzP6y63YmbI5Aqumx4FzCry
mY+jJYpw3omGeQHrH1CJdV04xg/+Nqd+Z+CsYaVZ9dRFRnAq2ioYqR2StEpBEZEEw3SPPQrHU23i
4q28xQ9LdsZWIsl9VFaL51HW/Gc8lDZ3rz/gow3tHFXKx58n5yaTszRKRJzbF0qFxzAE177yExex
UBw4JiPmdCRFge5NkPdmtc5pMsyHrBU6hV0Wkrd2k4dgJ9cCtIBJlhwqhfyU+cMIk5Z0AnpMtldh
ovNyRKGISPOwvXVnn8s/weZ/KiRz4U1l+7zEqAL+aSW5yE80qM3y0Rb4mxT1rp09NhaB8ZRklcLB
iXu93BoJ/DX01mNtp1ctOsr6B4A5+i05DCV6Pee+Dc0qLhKJp/R90CbF2WWUGMQSFbUXlFs/J0Xp
gKjcxAEJu0zf6aCunjA48QLCSbh8H40cu+LAfAKI7bS7sTX5Ddwq5Mu5tua/AXpSpyRmASLbT0SD
0N8aG58L1acNX4kkNl4f7Q8vqquqKG8My+T3p6tm5acap3v7lHn0udGPBnP5aCL90nesl2Gyb01f
pleMpLkpIyp1YpEmjQdpPamkT68t1p78cujT/hsn/7b7WqDYbB6tFofXbiy9ctnRwqDb9yacq3Wj
GB5d5S1Qzj1Bz0527Z+/Kjzp3iXqykdjWOTdtGZPb4vrBAl0tCHliMRqRWqpTxPLpkenXDuQaya7
Rb+N3ZKvqMnIwFgu+lFzQmrCfdw7JQpqmV8S2YTVqNHyaww4kTKV0WLuwEwqvDn/IoNhdFf/20RD
SW9NOquSx9IjIWSC6gS/ua1uJIy18kKVrfMBNmFkRDjXv5gU/H0YC09FgR8wgcrzHH7iI0BQFj7B
n9y1wkb0pO0YHmA+YE/xTa+JdzYItO4PfAzxtzfl7/oCKRp0EEYw7qfZBKdpBjGcnlauZ1RPtOqA
AxFfKd4a6ruN6GcHWXhbozQcDEz8WV8Yxm6iy8LIMq3vsjFP4FwOZNhg8sfwqfFVQPt0nuuRiemG
1DlqYyh/uH+nDqsXlUunHiXJVA8gDKOdj/UI2wh6/43vJk3+B17C8vF/HTXD4bFdqUhXEDaDn18n
PrOBUof9Y1kJwuhUgBe/CCPSCVvb0bfNKMcr2xvx35Vh/eX3c5+/X1jLhuqEI0KaDPQ/j9ZrHrUB
ZCQssERwskwz94IWcfQWORUVhM+4KfnDb/kJsME0H6+spUiFXqZvlik/IZcaIAP9kNNHQvgQXM9L
Ei4UNv+oE5BIYGp9dZmntXdjOEN1LFTjr2jWtyF0Y9UaO6NbLAlRZIv+Dx/sEwqKzwUISvH5mP4x
XfM+qwzqRqQ1OzqqYaFvFY7jW0AgnBcbM+Fw8Pvrvvyiv/7iypImpBsYh4Kn6dMv7iPrLMvW6lcf
guIoq+x+DUBMXvz+fT5/KcZ8DNU8/J/cWT6X/dc7awKAnfBMlTycLa11k2YR/OQSQd+aXgZ7w+/f
7vONzNsJ7iNhMw6l6e8vM8afBCLFZMUF6xF4kvPGE+uYQcM00QXaEzLLog98d+lCsTHQRZ45ZG1+
/wEs+bePwD2FiUVIyDGm+/Hvf/oI8YjWMGUIhJGhq/tvUZvNxjaRsnMZNxohzp5WDlujDStGA1Gb
PgXEG4OORX9MR89DebehH0zLpGOCeA0NFcJwUHhqkbYBwwAskODbCjobeKHUwUCXrWP9QOowxhQZ
sHMOyCJAKpcGKFJ6vwXi+8kshUkiNULTjdN3rP0fMxhngKi9YWiwHEKR15fQv5f4xYLjbbLODd0+
q3CS8angJCuumTq41cYAoTsdmqwzu9ts1PyIfqut8pHigg2VMQ2jwDrRbLrdYPLCCqs1mAViOfOd
NuNl6x0D/lni9Eq3aRk4p9qzvbvQn/jT2vEcZ9WMttevQP5YuCZNZ9mJob+yvQ85H74EHL7v7I6f
knUtfAkrXQW7OLHUMW9aOsGy8/rLRKX+u2lHbOBc45gzAGnB9bHv3CD4VhBKwckkiqKvc9PNd3h/
OjZTQT4CicMBIyhB6z27jBsMivvMGziEdMrQ8yHCtNa/ORir0IT6UW886MRGujuVA9s9yWMwqHmc
EmtTzipGXm4Dj760Y1pJWzHXAC2kz5FqPTWEYW+g/3OhaNTEe0MnXMuAyc18CFrMJReYq9ig84nU
1/3HecSpUz8+Eg+I6BAaMr3UFk2Keeis0cxP2htzAPFxTf+69yfguMP5FXoyrzENMoxJCHceaw+/
WwzmmEHe+SJ4fGm08Lx7aYBEuJw55CfrMR+i9hb5XPUEgLJjUFPpgFYzQvvY8b1vwm64axKTwcZk
jPV1QGYeUZRVCvEkMNRLkOqrNikYK7hFMl1brqSCzNpkMo4fpzQ9EknFDztIsksGHKq0Nt8tUuDu
JqgjyB6VR1Z3kBdzdqRuAgP9+4f1k+JAWCjIqLA9n2XXcd0zMO+nR9Un3KyyIUmvYnIE9DpkgHjH
d2SdIn3MMNdWHcGY7vkJfv++nxdfy/Uk26zH+wuOE59PE2KkQAzUyHA781nfQ2ORrJWUt/8e8E5Y
GH5ckH+w63hL5X1aDZk9RVAH6YQUUpHpanHM5+FdRrxwvp6GMB6sPyx/y3L+87aCcIEemsUbqwV5
9/kdaeViUU9g8kjb8L5GvpW/Jabd1Ico8fHCigIEAEhk1I+nYLbK7x2P4fvvL+7fdhzIbsgWfDhm
DjoS9Um9gho30YjK5xVSaP9GT4tFOtT2mz81PNS/f6+/3UC8l8M1VmD+pGd9ZphFaKVlIz0E13OZ
/kCajmBdRhl/4A8AUz1i1l4/5A3//vu6LkcEafscFc5HnJ9u3NmfhFHg5cFZq/RtOVEc0cHz7ixh
oSuxnek1J7Mw+MNtywP56ecVJk44y3OUtCnlpP3phmIvQoUeQFGlJZTdmGbbHidpNhhcMaxUWyGZ
hJNBp99hu1mvjtGBwRKJal9arMvd1lBT/SpAd4jtmZSElpmJehX42Z2XD/ZjVXj5pa/pOq5i5A5f
febBLznZVN0GdIki8IOuGzsgDqVqjfNj3IhwGF6yWC2yGRLZjw4PQ7kRoz+92M7Q1ihyjTq5ZNFk
9FO75Y+xC4x6P1tCX6CPKNSttjx2kYkI5vg7tuy869YR9lx8Rq6BE2fvncveuC+icNOpCrOiOeRe
cNHRq+rffHgRsDwCNS/xm7P0GHMVg3FA9MJiGsmkA0oP5xlB47ms95uKPy/OTR/D5riPxZJ58K0c
Jl4hzKqYHFzC2e9TL7QYrM4jOsUjLLpEbTHaVCh4+jynFBUtoQ+yAFrDfubPt2Frz0g7lEQwMsMj
w8I6DFf10ORqF88LN6sYE+OmZUT/oM8NGrIJZyhV4fyawCKi8xX75k3r5B1fBKkMvWDiZDd+ovTe
IUwRGxvI/QdYaO+k0DvoNNMhZD+elNkuzjXXvGydhE6yg8d7UzWEHh/Kqpj8NTGAwbc4KgpvN+W9
f9AQjL+3VTx+dTBBcDwwXKc6GiVa3qIJZQhuKFHxtvBVu2+S5dbuUMQdGCArdw0zkJ1pSmRHnK4e
hwZzBgQZvxoBz5yXasyGXGKT0WF6+dGrSWRctE8V8mV+Kl+xVWPD4pj08d8zoVHhCfS3py7jrlHy
0qOVCB2/tDcQInWFqXX23U2KE+3JYG7yRSJ1oakjzQCATzumFExGmdOZNPBgdpw+987kOztob2O3
y3wd5Gtz7vvgKimAMu2avAOkjxAjz6/isZ2GdaZdSVYWIhtjjfSPm/lDgjI3Ex+5KLqw2ru5opOc
QRmCWW5XGAIbnpGcydjy4yZNbIMGd8E5nDBs/olS+/fnHjgM2mdkyJa7ODI/HavRxIGnT+pV6NP8
ACJepcZd2ZEf++O8sP23SUr/B6pFxSLh/K/Vog/VSzGBp/i7XvT8Fz/0ovIv8JwUTxRRNvsq55X/
0IsaSEktj9KROpb5GQs8+91/CEbtv2icQVakoGRLBnn7n4JR4f0F6JM+BucelOeO9W8BS62PBsg/
N37qHVvaFm57Kj0BO1UsYvafdqRqQjKZZsN7z0453EWeHKqF6gKkXnd+S+5QPoOmoG6Yt4ZVD6e0
88laGYV8C3yRhU9BESBocZucMrSENpN+C5mSWZtWFKxC6TQvKDHb7l96uK6sqTXA/nVjT6WLtNBr
kHlmTu/uLESXzUNlBKQ1ycwubw3WUXuvc5J9sG5yCiaJcEny0jONvZVwOYlhjc3dfO1nUBDRU+dE
+uSzqtexVdW3hoh8xXTEABZs1gncL9KiNAtzQi7BBgy68Ri5EzO9MI+DZt/hYXm34cXbS7JhUl/H
Vlw/KQo369TpCTt6RC9hDfTbz1dYnkvCoZB0Ufj18UxbrvVEtqlKwxTEWkSXRJ1Isc2KcbofzYoN
3dbV9GQInAAb3Q6UHnMNG3GXQBxzj5MexwlfYBJ/iS232obkMMBIojmMWlzh19mAVS+iTdvpWj/z
t1lae3Qx4xdUsK5x59e66lESOma8BoRj3hO/ZzlXA1EC087uWOk2w+xjP6jboH7qaH8tttSW4Ww0
Dc0rxrTAe2CdJ00DEkU1H1RvIplIkOY/OUWcZbtITVa4rnQYzbe9bdXpTjGzA6+IqCQkSMtCfCE7
Zm7OOLBzArbzrkMT6Mu9N9dDTHhSzLeA7Vg9lZit/AusBOJuRH8BKDWMoOQsfPwt7PUITxYnPklZ
POj6uovsik772Mppo0JkO1uOBybye0RV5coGUXb0RE32Um5m6jvqVOEjN0bOxTCkZ3JSeGQoZbLC
5+QEeEcvjHCRJg14m+unMc6T97KKmDOXhQyt19Jp9C3qwpnu9VAaxC6LQr5YnCrcoxLOGOywtOYo
UNj/pm1LrVVvGp6paGuWThg9kt8z/uCc1IsVZXvHk8SRGSFlGlQd/p+gFzczUkOkWBqN5U7GZQsw
oJmKJSkpNvD+MWN0uS/UQLDWqWRmbDLmH5W1O5tEGdiY1qb2xsF4yGSn5IUyLB62zlIzZoKcPIMd
TBf2FQt6w60WZjpJ+H3Lo9h1zcDxIkkGXqJyilY/ayp4eQBpTa+H7GJb43TtgE7mrzK1MwYYOBm1
gRozRbCaMAGJfP8rjWlXy00MJ8sCgsVUQbVMq2+yNB/IkDzfrhD2Aud7T0OXODwjZWn4uOnY7OMQ
xZ+Hwke0oBUuIyySPB0u9rh10qoXT4bEWMkznbVZQK0CM6t7UcgRkiojQHtd0Xi/45rYnJzxhT0B
5mHEvuBfXWs06lWGJ/6HNkaUd0VQviYLNhbhenKKFpQsjlLnol9cUe7ZIBUqJoNhXryH6Lk289lI
5S6eKi8THnrTs92Kugjr1UDrZmEVOeO2SALzmx7owjlwZbfJ4tzSi4erxOb06A/kvKCuCcvnER/H
KZtijF/T2QTG6ECs+yLI0RbiESM0EbfY4huDRIOFLF/cZPbZWDYlyj6ElondTE9e9JjhQ1ORRq1Q
RnFM3pA5dN0dWoG+3/i8An6w0EsE1wcdJm+x5Hy6jjFsxNkMh5QIYxw+E0xy0+KXq5Bs36d0tmgF
LKY618qx16H0fvEWyx2ntnrdBtjwpsWQp87evGqx6YUOhj0wJnj33MXGNyNduAyhkGyptkjYy7rH
FMvm9SSmd3MxAqoPT+DZH0hFhiJjyMvgG1byh35uQk7kWAr59tlmUH3/pBfDYbxYD1MflEK12BGr
pQU4nD2KHu2YI0YeCVhv8TAaGj5qWS3ORgtZAmwHa3E8zov50VxskMQR5Q+s2HlId8N3SZCvsEya
Z/ckCsPoZjx7Kse6bnYEJRLAk51dlxF7gljjV0suUfqH6FYXn6Y6Wzbns30Tml/wUs6k6Fh5IZ4Z
eJXkHRpe/SM+e0CDwJwe6rF292Yc1hwCHQFMyzt7R32ZiG0Zuu41mrP0wkTSvmcl6S9z4Dtr/N3h
kWlKfciY2zyT9dGtw170Od7wCvNqaOJjZWsEmZXWXXwgDrE75IvjdaH9w+wgYEsc8Xhjis1y0MAr
jNjIZ3SXDq8G0NU3NxreA3NursIMi23HUeRxWmy3Ckn+s8EJPd7ItvrRFSMpZskE/68xEZliaqL3
EHNf8Fap752Ss8HXXLy+cnH9AhLAANz4Y/UGObh9V0lb37LCLyMWnr1r3IHdPyyr8x56esmbZlzs
xeXiNO4LOTNczkRG5pNQd8A9vJe8meq7xHDjexbMfAt4ev6WWtQMnSLVoFQVUN7F7cwEzvqGFSPd
CUbDdw62vHVFwPsy2io3OePD4akLYqAJFXqB9joX0fxlzun2rSu8DEzh26YaDin+Hf+p5ESGH4sg
9WibpFZBbiuwV2qTZJiuaOu6Tym1y3UpZsQnMzXVuDUYyDVLPmv2zlxIIv8eq/aralz2fpYDlVH2
gjghTAQkGvYcsSOpdeml4/Pt2Wm5iVaFW9jeDriXhn4UG+m31MXGviNZajgRqT54m8r0s31LjbHM
3AcoYmVddubdVKoWXEWONxohw3GOWNxXDoR1d50R1jTvI8uzYEaKCTgM4tIee6nmN1CPg29NLfkw
+Bzo8HnlgsNK0L6iGVJLziCF4SZ3qHLQKskwg0xKZ3HLISil7bXMki0LUzFFfmG8Ca8HxzkSqxRs
wmzyB6hPot4MAJ93I/Gi8zqqhthnu6tYuy3Gn2Qu9SIHCdn6/SVmvR7/d9C0/aatMSfej15MbhMC
H4/MVPZNhJeuBWgRsoD13NsebTd6pWRiT1JWezoXrsEeYNJYL8ahjrbNPFT9LShWiGVWgJWA538S
3TF0ephsguU8vaRT0X6PJ1ndsSOr4QjMs4RAx6kjgeATs3NNTVW99sA5sr1ZMmvcpxoXws7TSMU3
Gaj1A037PNwnAw4oGfletUatL6PVODpAfRlGc2oFD+Bad1ktAaXE/jDcOqOX4zaE1wRgJfVPedX7
i6CeHX/TF6N5mOBy+CwmsXuagmrBy6Q6OdhBmNx/4DhkJZ13DkfXLkGUSGNbgc7UsgHxr4iPxFfg
V3T3uSVjI98ZgU5OY1rap7xlKL03IUSmaOnbVJ5KCLnNFqI0rk7fGAEpQ/Orn7wqDNDK47K+XtDr
znrQ5Z0MIDFvzB7vyMquTA4derA1pBmDoxgQXjlBFkVHwzZM3bNFfsBhnQiY6KUpwu4Bcjvb8tw2
6VVj9e4b7B2mPIw71vB2kMbpxDWu0yyvnn0r9MkWIGCFX6PuXcKBZAXoM+4GZCcpJnK8xOWi6wzm
2GX+2eKMOyAKwlQ5QtAhBY14q3SXm3Nd74WHyn7FsNe4NItEIVfsHcM6Uvgw3GGAFn9FItE6C2Zb
fUdwG25iR06Ys6NYfUVfEEFJb1l71og+q4tkiGwcAUoxGc49Ht/GLfiYkV2Krwosz6VfaK7/ZHfE
OXok/l26QFKabWj28hEVT/kkswqOY+cnzzK2OcyDudOvdKTqO1WX4G2COgrkRQ+r7ILeTTtemJmJ
mNbpocAwYABeOp6LgCiztLiE2fU1CW1F1pA/g8hFelJC9FLoaLiBJFThIQhGZzVawbvtjDE9E1Nf
sP+rC+aa3aXfFmWyrg0CwDZ5ZCOpJo3TJLOVjETaFMKev0Xo9L/21tTLreX284OHNrTdRgg6TpmT
xq/CDspuVYPCuwUaqeAXoVBAC8Fi4ViNLdalRO3ciLB54Pg9IMqH7aXgVB0IWaMgjEoGpVz49MoX
qoQqC6K+8rzoAgDmq+MylMMMqC946BY/owqHVdqYOT9yZ7iHKA5SQuir6E7GTvLWyFy+94Nj3Od+
3Dz7OvIfwikItx7760Z4sATXkAcVJK+m8G5dHt+3YNQGEh9Klu8dveFqXULptOHSjhl0hWbynqym
tAe05qhujKX+UqOFNt4tVT3dDLgF1yIqu52CDAqbgq4BIawDqka7gNM+CFkcJ2jBwG8SqAvUlCrz
0KgGdmhUK9fUt0g5233iN99isiQfLUO4J4GpEtqPLQ5zrg+c3qYbadTiu1NhRUSDPkYnC9a3veVw
0uzdSRS3wrBxmHC3AzTSUvcAJpHSRZM1POoMP5IXcoCvTXtXwl+5aTvB5DJobf8SFs1rqVFlo/yP
AP7PProiVcQECw0zzwgRwigs/VioY0x8xAW7zxtZlOGry/znMKESpi9GUjrWAsO9NBOvIesM3hJD
IifBeN5lXXTPKpldwfkHslzFmC6ziruTvR6b2cqmX07jLSHKEY7MukdVt7FBQG58ciPXOYXfuk6G
5jaPQWNG9jhcjXP25hC2RiICNnNGBNlJJga0moBmIxua3NaWkb8phD3b2AOC7WetO3PCKxtoyE0+
IAxPi+5agkO5I2c43QPfNY5MegkKJr2bkyW4ZW9FFWIy1uxqAt0zfybTDLoqSuU2I6sdCfuRTOXh
TrTFy8w088jxojukk9tcZojs0NQqeSPyNvs65BHuFZzhMXszG/23MdHTHsRay/FC0L1ulB+PO0ST
3EvcnxeYJgB76mL0f8giLu+L1uz48e1gWFVMILsTqLqADARclD4j5oT+blNTuFicalgnkWGvmgoV
44gk6Ic3yuymraqqPzquM9y2nsFDFImZ5R4oSvNq6qjhwJx2M4fZzv7WdNSEKD6tYp96nv4RpAX5
nQmnDp7eKSwNbPkUKNzGcwu5Q2I9GXXcP0gFh4rDOEz5yHSCNVIu0lYHyqZtZeMw27a9HHZ1IJ5k
XVunIkFmnBeL264GubHThvFsatPbiwHGrpUk+oRoObzQ1B/My41qyxmFvbVJOgTyWONw9+EpW1nk
qaKNtK1HjU6QID9606jGOj6zpjH6rVJF0K0ZiSJ5G/z0NtRl/eyEhDhRnbfll0kHX5o27G5o6XrN
xdgYPDheihPsS1MMubPy/J5o1h4q7S3tWyO4IcBSrYdm8L8WZtYQI26OUGXDdN7pcJRELnYmljKd
ZPecB+GWj7aoVyj4mx+pUzQvPT5mOmb18A89dmmz6e15O8UG7oQ8k3tOnoYCIj7Kox4Qnrb5YFyz
AdY/egvZc4ToAP3kgLzZnUdxJSj9y70xNdCHQaNelBRJdzn+Ic/L1Lzxwin7McddRUgrfGpiQvMT
4+sJw1QQHSw43Re6n6MD/D+2Pw7rGHvcXr01owm1CrO7QnS9xBisB9dour02Xebu89B/x8M6Hcpe
tN3t1KTTroy6Z7bj/IGEX71VaZ7d5lN00fNt973R86BDievfJNB758hoejbBO5Plsa2hkUI5dOrv
THKuq0Tk25Lm51rbXvw9DgvzvmkSAs9mvDEQGuInH5PPwQh7+oWe8VAGUgOpafIJSwMB17QxDE7b
1MkIZEd30ezN6QXlZLG3m8B9NvLY2qShHV0l/EpdCW14g7pgANU7OzhZwHRsxharWx9J475N2Ik4
8zg8Cgi2vb4/0vQL16SBNbvGgM4ayG66JLbPiFAKYIhDWGGTlzsr4GVrz+nja7TK1lPQc7JDgNsE
255ki5NfDpreXFU8exEWZyC67xb0ul0tsviryOyeg1VADhliw6PGWnlFgoJ7DXT6cSZ5BM1l8YoV
0vzitC1PEEnWxU3mY7wbdfu1Y8iErkQV3ddWOsaxLlT3hKIjgO5np6W4TThH6OfCUSFNWG+JmekY
0fQb6iGXdtcY44xcVbnkO9LqI38knnOaqV7GzoN7uG6/eEwy8a82lC/wwugEBTI2633EnA+bGrA8
xlAo+Y1VnBnm41TLflMPEQS2MBrkySCJkA5xHLm3kxxzkNMReQ1uEXOWgtsaIk7MQtoDA8VIvoEu
VVenjhEbE/eIQxXAwXSMt462dAUWqCd1s+4alhktPYouflNF8ynK0+EP09RfdUIfHXMisBwOlDCX
PffTLLUuQRII238DODMdFTpd5zDNEt/lBKJ1Lcs+YJAZNNO1lxrV959GDP9CQ/nrmH55b1f52FgJ
uXIRgdH9/6Vbr1xGo1Y5vyDPLK5i3+734WQRWU3TdRNbdX8Aid/fG0EqiefpDXP3+7e3/vb+CCBQ
kVN6SFQJnvlpWjAy/ArRxBf0vRZ9eBEa43zwjMK11z3epz0FOB1Lf5wsSJ2DofuNhvmCyTWdlhqb
zCQO9WCzkF4Gy5FYZpQI2x73drOFywwosWQRqzal6eUA+PIxUvf/7ldQHpsuUlR72Xtd+ennizwn
MrRLM3w2rSjagob26IFiGZ/+gQjCGb5USsLrjMxF4aHhPf1IkgTtcePRoN2OTU+LibKlTjZQJXV6
EfTEwpwIsA3E3okEjlWZLgDTcgZJtATD2MblH77Cr1M97oIlXYygM3TCDv8jP/0KBphi+vESLBvp
oAiVm4hWPvGdBG0OAw3GLUpnK+O0l/Ib4UHh4hJQsFx6jNxfZZvm+X5uDD1srPOvYNSGm/1BwvI5
Jm75kIogNoeDG48Jn/PXWxXGRO94AaYmF4T5sA9sAw8f+c58Ls4ed100xm9+2jFuIiSUi3y+K/wS
DgJunRDIZJSEMR0rYjYnOqDO7P/hObZ/FZw4UIMF187hcRKOiWPnU9JYlYBp9KMaF4PMuAdstBDq
OQvrCpXfxBP+ksM1zUBqRai4QyFCrPOliJLrcHLL6EQyXugcCKlafAYiirFgFhRnmwURMK/gkbJ6
JstYiJZA5KzHbhJfUZrgD/SbDJ+XapNU7kghwpwP9xHWu4dZEJZImWMf50Z6p3RK7hHh0nQFoElv
V8/KeGEersa7EZ7nFyQXxOvaHS6KP91jy2Pw81wQSSvpfkI5XCXpwiz59edjcAFAAB4c+F/8Bfcf
i2orWgK7rAWgd82+gDTNjZnHwDVtJvS/up2RuBeR1uQkTZ1F90OnHA+xg/EstehD2h1wbms65XFt
j4vGGu7gH4A0nyTfy88KmQfBBBl8Pv/P+fSAAyC0crTXcDb4JNG1ESuqs76L52Adc+wrt6T/Sfuq
bfA0bZs4BpSFTCBMjx/QLKJY4NOIuoWIXzCihdHlyOrAPpAmJ9OdSADLXZPoAia7YkHm4VPCWxLy
MkIDXOWQV5j+uFFNn6iXys3T+YLGUfKdGYU5ffn9UvDreoxk1gWkjAR7uY1NlqVPv9I/wW75wmyj
CAjxa+nsIjfz6ugubLcQXDzHoYX4Np3hb7//AOcw1H/eJ3wCLrLr8ADZPjgkFFW/3idzpB2SZ9EH
otpqgfWHluQcPCvaIh9TKS6zJy/8QEbfY6PsNMasRRutwfn8w0EtXkAdcWK5EfSX4dhmtFt3+ET6
5yJhH6eADoILyCsBJjlEXXunx6SzqanXQSM4s5EPq1wExtaR9Fr3f/hyny8vE3bbUmoRTthIRmzx
65dzCF03A7d7pbiqr2gWFaiizpxgmhz+FYVwHwBY9OxjAJ7ypTILOqKe16TB1lQqsLejX3QWDBbX
v5lo7m7gVSYPQutuYixmOQ9+PyUnssp5bIB0YndkAFU0G9McrSvsGx7yE4vOv5psgC1VAeSfdqTT
bnO/au5lQD33Byn7Ijr46bGHUEU5veiwPbjRloNs4ddvnBngn50ye+3O1Gd0xTzjXtku7T9UCcVa
0T0bdtxj5VU2gPrcOyWtY8oKKrOutiP9B6He+f75+f5iwCV83BsChQLy8M/i+lzKmH0G8RhuU+ad
ZV8ZD0niFx4gDSuoN5owjsehHtC2OV0WxNvRmVRw6fsFiFUU0xAgRmbt5APiDH0vIpUQ+ILP9tqz
U9va9aCh3psYvPXJqer8CkhBnT2YizrvY0Z7VmaJqnW+ONixLQTZJg3I858aJNAzbzAHw0OVDf5m
ExoqzXaEjHCDl4BpkZy1VKBOW6bQravFMQh/t63WI5N4mEdwv+N9XuolmXwoaDhm1BURLzli+cxZ
RbrvflHyYtl5iCpyaYeHwuvrA54Qa6dQLlALE4kTbEtFUc6klnTPLXC9utygyfPlRXHWGPaGSC8n
AmweW3+iqe2UlG8QVBok5kPuX2UmeSXQHCDJb+0u5wTuEK+DGp+rS16h1TMxOz9b/z8LhhyWj/9a
L7SOq6ZvAcnBHuymi9f/87+W//5DJmTLv3jWOCpZ4GMQ9Sw6rQ+snC3+wszMY6nYZQTLK+vr/1MJ
wY5zfbSyJs8sp8Alu/g/sXK8Hmm0qHFp4i66o38LKyc+LwoOsiH2U54vREKm7y///ieNUOkTENIi
h13nw0x/kRKzthiGpWW/HlTWP+CeHO4MHEGXfiWDH2OUc1uW0iI+KwGXjZy2FQeioapHvItjTXNG
dS8ljoTvLZo/NA+95XVbLNoAuNDrR8WuwEsr/1C8/Fq3wR01afCiwOJ6OYtL59Opuam8sTQbsnaZ
UueLndxdGS3WPmYS9aZkxtTmwKqS/umnX/lflGz/6m3hgFK6mSZCL+/TxaMsptvHnIglYlqN8Ef5
aith5jezno/VQCOzcds/HG1/Pdl+fNWf3/PTvqX1iEa1W96TRr/F+AgFDfTXuhbPv/9yYnmln5fn
5aJyNTH1LydF53Narwm/LjZo1yC64iCIYVUsMiySFGBWoKf90k2+PEHO8cgH6esE9SXdZT33U7PV
ceji8Sydg3JMZgJDKhzAA5ENRXSM+xTAsLBeTCeHjaFtdJigBvzyltaiIHmXeMBs8/svc37MPn8b
pP0UhiZSBVDRPFE/3+gWI2jBLGReGy1Tlo1OPFI/zGhEp2rjQd5KJyrggqqp6qAFZwb2B5CL3/25
8uL9ODrZaR4H6wqkGxGMTLiIk+3Cmla5nHhi6AonTIo9gwKXOM+yZ+5TGYSgnL+iWL6tTLHl488P
CFqD/8+YgXBXJmDLVaIh4578cJybbcBFJJiUmA7My1zadrnK8XK965QUMdjXy88w4u3YShOf7wYH
IQ1aG2M1BtMol29TUqLfmFk6yqNjqxIau+51vYHAbIAlnPW71BUBvsi/e2sb4SREl9/59jsohpmm
c870GHmvQR09iACRcQXMQ2+0M8rkskUrx4vnmrNL3jYaMVadMKRzpE0YShfOwtp6llxIIwzJgk0q
rDB5mHziAsNEbxOcHcNxRGSzttxZk18LWa1i4pHrbwUJ5zHAIpItdkzb7zPq8fuEUeiXKCkjpvOW
V7e3RLCOqKKCLL/Ps668iPRAbhYpruP86sx5Pm9HncRqRbNe62ud5mzVzmjEqHuHdrovVTnT3XMn
n/u6pUzYo0+yHXQhUAvgAcic4VXneHDaemyQCNNaDOtQPmDPULO2kE4EEVOxnsSuLTh5c5AcgRMs
oJL1YmmB0WU44xcRTM1RmDHlOH+LOyQLGvF/2TuzHcmRNDu/ijDXYoE0I2kkIA0g0ulL7PuSN0RE
ZAT3fefb6Fn0YvMxe3pUmaWumr4UpL4YdE9lpUe4O83+5ZzvrD5Y/JUt0Wp19zaDihkZTiS+4hBh
DFvQUX5WiWUhA0vx0ZIdMQ5vBLZDoDGqyfSHhA+aJpblWAdzAiydxRbf18DqkLU4Nu15wac2kzoE
DTkIY1JRDhn4Ot9CrAAUaqial247n8ekmcFvb6e2vZ3fTOc5ysvtVK86wQHPHjlkLcCp323nv5JW
f/9fYe80WY8j0kdw6AYY1+xgjnSsvrYbs2Iz9Vkj1qX7sUC2M/chSYvV/Ivj75ewc84/G/Mid5+9
tUY80b+0gNCxxRSz80XyoK6RNX530mXcFQ56EEQGF/PQcikJ8VUPUCzdvtsBn7gwrdZl0TXeLety
bPK/QmD/2ktsP9Omr3VM2Nzcp79U1v/7jUErym8sfvzyDus2D5Mc74n14/3Je+K7IE7yti3bG/jj
hPuniq7/HNX3uv4s7/v287O/fKv/L0D7cuv+49Lrf5TfyaR5+33txZ//W+ll/IbqmXngZjvCHwM+
6++ll/EbtxrVDkMEd6sbNmn03wXa4jf7h1GKf8RIVm7I281IDtHXFL/9mJDyF9G0MDyx/hmi7w9W
+O/vVxp8lNkYdmitDUw8vzT4wi0J8d3yl8Kw0t+TMVU35lwRIUq0or8CHvW6Nq9OYa8Q86gcENnQ
aI9QFS6QLRBklWuBC2Bg5s/AkBqvFWJSzxzn5Gne4PbIHJwgWhtnT6WJT3weP8D0fFujfNyN2nIb
1vl4ULLIg3lgikJqe4b0dh18Hc0ArAuz/dYC22hm57We1nRXojBhlfao27HcYyCMDyEnjsFO0G/m
8pEmY7iCkI12nAlRtRZeFZkk6U3Fc7OMY9A1izoTouoPUvRLACVEBanWcdMYc/9havodP0pxORKF
NFVwgUkf7TiS0Om2SEGuwXQm+4KRq1d2oCIxXJKIMrGm5/7EBzL1531rYO8neDtYHZbBWOejoK7k
98pcw10CuJjox+JAozc+pHl9J6P6e5hpz+YYCt7pxPoigfUMgVv8wMFnHjM1HUkZyI8bnNaHlLue
rdATz//5p/b/RVy32HwP//ipfszat7T86an+8W/8u/NC/+2HoYEH29YpUbdm628tlRC/YVxnj2Lx
zMOt1qlp//25tsRv/BPDgKFk8w/FZkP/+3ONlcPhPsH2KY0fqO5/5rneHtvfPdb6ZnBk+uwyvN2u
KbVdFr/rqIqYWlgMLaHfmXBZgaYmQLbur0z1/8dXYW7Cr2iRUG39cuWgUXWKpF6hMoYJbTwdW3+c
+2J5/93b/tcdDr8Mjes2H4PrwRjwV1RAbyE4IEMdNQwCQqj5Oub1ItKOLiuTMzWU3aPG83heZQb1
/5+/9K83/Y/XZgJquERM0O6qrfv63RtZkp3cTKIcIXFURviNuYfD3rdvoP1RQUm9vShIx0COKax8
xhbmRk+90RqvpSiacBcXHZnN2iBzTMSaElFQtHpVXrHUMzhU/vxn/eOnYXLH0DCxfMLYq29N2+9+
VNNhN2NjrNgZmEzuOidJ0QWaffNXI7OtuPn5u8U2w0TFwSdO07l98X//OikMn4nExnkHEI/oC4AX
s7XRAZrp0qkmux28eoDu8BIjDeztf/aXZIrhCJtZ3Tau4wvx84sPfY8YUabOTnWavVvpTs4la9m/
aOV/6W+3xxnTN4NZwBQ8yO4vrwI3LA0jyCq7VKXd62g74MUsWT+BV3r58w9t+5t+ejMdixwPU5pC
Saxc3OY/vZn4AWskfjgmksaYYyS6ISm/Y6h2zjxr53lmAT7781f8w9eEo4rvsmSyDhRD/bq+SAbU
ucJO5c5ayOWMbVC9M5mEf7Hf+cOX5MerMDeiFFVYg395bqySebmZ8ipSr8O7lPXHPleJviPdV56E
3jzJavmrleBfveYvX8wiAdJsrrymcJrQA0W97oys+diYmc+9w4SUKC119ufv5h9fkyOJ3xUMkGLM
/uvCWkVz23ekmPGaWng2pmt/Y8h1PkN9wf7USqes90bcVuHfKu3/LOyIbyg2PZvZHDt6PMe/nolR
CWQzbXqBAqjJ70a2gW/5SiIfxy94jJGt0PWf/6J/eCQ4AfmPgUBAAjyyxM9f1AoRe5c3lrWjMa+v
iVRtanAkRWrvGifVTn/+YgZnyc8PBpXotj4VbFAZa1mIyX9+PaNq6kU12Q88MDXiAGiiPKtTOCbP
ad/m8SHilwz3UbGK8iD63GZbDRCSXC6SoI9sNhvjbc5RmOtelGVje9ZBe43OllYt2r5uV6I0K2K8
C28Gg4+SLU/NKjBa9qdBOVblSIWIYhvIKmvF4zCoykCMBVjcE86QtD6+gaK+Bqi1mufLqAwSrhB0
ymcH3n2z66PcRzl5cnNIBwHAvJB7q2QucUxj5OrvJr0v7BUEqtUFzprGPo764BpnWwv8YbTFpO9w
eNQvxKgq62SnaCQ9F/mC8qyRDQKQl6rCWYgpzNgtY8a3fWzd8QD8F2BSWNQkoksCxzPUR2hsIcPI
SBwizUpvpsZlFLYq4Yw3qG6oohuh6peaEB3wtGtq1fu5b0znwlTES3rQhFEhGwCkr1lHokVnYdU9
hdhOAQ8aUUabrsp6iT44Hc3ZDIj2Ewtc8bBreGtBw2YkhrerMh97HSi/V1fLyluIr5yQvh4+6bbI
EpG/DsiIlpnAOVoKxjWgC/OaTD6kSO35qgvnKOZh0AIzU4jGV1IVb13MQvpBXwz3Wwjff9giC0aA
w/o0tQrORI5v537iujBuCYxIu0OxLIU4rA3gVrSXa1VFgYZAYMJ3Dk6K0KRx1C6meCYXUmPtJx4U
yvUSWk+ELYtrIpqCqu9tLZBGmjMshNCb3QijQ0o5NsxsfIPIbmSVpFqku2GKFAK1tDSecao72S6c
Muu8Q7gBnluuWt1d4Fl0H6Klrww8EZhc0auODeHtrdARVfSJizgtNLMrq07rZU/7GJ5CkwvQc+M4
z3e4rO37FoHd7IWSyOtzznWKjaJ2CVIomagUvt2WFsL4joKpcRyiL7Na1s5L0/e4a1FvsQNa1pEA
Py0vErBLOh4iIBnN04i87UGIZs72wIrLCaVUCO8VLjI7d9z9eEwKcmjx2/O1+eKbz8zMrupR82QX
hk/ZgKYQXSQhC8whZvDoay14LJIwSs6q1Zpif8ZsdVsORlQG2pCzZ9N4iCSPlYvbV5VV9FyBIuEv
yTRSPqIOlbpPnHzzLiPQzVdJWhEIXAh7URDdgTYSqTAWJsG/MQxbQoGN7y4ZD4Vv1s7CqHCQEgVR
HvYfViFW3XcIoYWTbU48DIPWbhYeDH+wtW0zW47EVrrmvpOlBsVVOrXrsztZh2tmxzDZCNWrTYBV
PDcPhYZI+Y5LME32ULzjwed+a66W0B3RjCZ98TpEk/5CRmt6va2BTdD8M5KKKO2y5NTSmUKnczXh
PApoaGc8uvprP40LwoFaE/dlF63uN5D4ToQxC5UduFTHaN1vMoqL+EZ2bHVTD1j9yt9T6BkyTjwo
VhMfmtEsMCjq2OPQX7bdjVRD250nuTHcj+hKYjQDrYDNPPRhjIZQz7iU986Si+gkRQ5WCWJwnF7U
+YY9bsXSiZsmQud8R9CLYB7r9K02Hou1wWuDhzdrcUJmxvygNfjnjjybZR5MZmc6nxExE+E+pzaF
CjEg//aGRZuh+U/TqiG2TykEiLEbrpgpx/kecx1EuSJex0OEe+GbarlmfALDiASsyci41RlZYqWc
1vVWLqN8mR3SSwI33TD+xCMkMCa0/jXJk+y8r4vp08iM9StO9dY6oO9Nr4cxW9ubKcq1Nyj0zjfI
NepBOXNm+GHi9KsHG7H7BAcx3egmfFeSRKz2M41mwZ6U/26wtezTZo+Q021PebVmh5SLBt44bqfE
y/JK2eyKHf1grWZUHI2pLK/iagCxEzlyBGtURMN+FIkYdnFvT+QAmlUFF1Pv3ebMqNNK+gqfBl5t
jk+vGJcKmVKS20HXk/KA+TmtXpW1pjzsRIXFR7yBbJiISt88cIbUPjpNR0tLTG/x7C5V+7BKu14I
epj1dNfhlthSdq1yL5pK9mfpgkOV6N0h8oao4ikPeyc/Vhm731M39PbblDkMVkU8Dy+dkYvMQ7KZ
QvJIl/lqMOv1Nu9QrvlDjNIWPDLZLRgdpL4ifQuZyxplLjBh80N/kliYvhGPvaCcdbsUcUtcK+Q7
lplvEm4UGodcH2S0r8iTvZVG3rQPE+9K5BuDHN8cJlgfxGJICqt+stk3aBMoacNOpgRQZzZckgI4
457OZ/NAbJ3sgyrtIj7FgksnLZf4ZbH4/XcOpsEy4PYFUivmthG7OGvl5EdE5dys2toAbu96Ut3H
QuMwDl2z4eZW9YKId02097aEHcSIvXINth1TbAfZIstvPUgl92qZ8wwdqsnd8aAvI9GdhTvml+U0
GCw6SnBtJQlvIOi7Mvkk8LqGbaopMIKytOoPGx92t4d9q7mHjnf0K3XSVtuFC6lOnKil+RQ1sh0D
PCtReGDsxt+HkfEaapQ1HxrlrjYJUADrvaqw82eyDcCbkU2PiAp/Ol8khwyN1U97SmUypg0r3hvW
VBcM8LcNHmF+yc3c1jImc6cy3roI7blnbIYe+C2ZPXliBeCV52X4Uuk9UWDZVAmiksxZPq6TQdR7
Am9iYJczVG8aws18ZzF25AvcinGBQDYLksRbhMGOyMNoD2G5vYtStYJ70SV5l6DZKnKOEcDofl3X
at6xR8vnIGOBvNc6gXa8dsKGtABZLEFrxDm4G0qd94TD8M7hUi53hRmCsBmdCcYfIQHEQvZUXX3Q
rw7HpRFX2GdQhCq5R0lH+uEI+5doJSczX3MWNHKXDWs4e10k0iHowsV1cYGN3WZJG8gaUZnojnPW
tw+Lw7lyCkF9EtbacWruXAC8+tUUNaW2S+qMTzXrsaYo6lFtN4Xgfv1ZtCwLalJDAtmyQ4QIbY3v
KfY4SlUCYUgLtlPb9exNls2RZGuEnMQrKSlQckbKKeLEr1LpONOxNwbSADv2XtJbzdo4JWUtqB3r
LE78OCzn1zw2kVnEKEPG42Sr/i6MzLI/g1BocfNMZvxUj5JizJnNGo0nvOXrpmZNedAnO7KPjGbR
s8i0ofDFLJk8T2s4vrViAjtUGomjduaYqK8QiqntdZIgD58kVPGFd9S9t/PBPdMn4iKQ1Nft0yj1
7KkXEfHzIg75PsdrYRyggOA+rFxFxklU2QCcTLa3T+DwB+52NdTvcxVX92Uyjo94aNfNFFGjl6t6
fmkMKJbtZ+yWMk9NERrtxST3Zi3MjKs4s8vbcsZ55zeAcfCPFUbz3GVjLTxr1sszvEQkMMaDocMg
GGv1pMVZjeB8Q5wHubG6U8CdxE/EhUNNajHW0H0bI2QdmC0TKZ4016h2qrSnAayxo84FyqnGQz8r
L9dMgzjFXKslgmwm0sZnfq6YJFO+IR/v9W7yHUii7tkSbrNpI7Tt+1LNZnaoDau8tJxwfWmp7AjF
mQvKQ70DouyLJDV1X67NdAIkUT6HC7G4HsTM4oqPsxGgJ1gd+gJ2963dd8u3eC3bcleOOSb1MdXv
hVjKxw5LaU+aRR9+jsnc9F6ULMMN4e2MzBvoAhrftcW5Aom0WTzbOXrC+ce0O2ryygVL5MwfrHnL
KxNzJr0GHyyKnjXpumDE6EbhG83WQI0YO5xavV6eaifpKfytSsB5sDUWi9j+xbNmDlbjDVZbYdFa
U9580kzLk5XaPDohhertygnZ8pUYK0ImyKu7X/DMvDFQA6pB6CyZNokx1F8G/+8NYT0376YtCLdg
QdBeT2lIKzArl21l07EY4H1363tDFDWqs9BkkzmsxK0ncycJOYh69pTJbE+vUQSmxHPLxrrUJs72
3dhN1X06RBqHcw0Dk2g2rKxAYbnhz0IpEJvOHEWPY53G745b1iQyF6F5XY5rHp9zRBav3SIx0fTT
7Nzn4ZbupM3V8K1v2QSRXDTJw9TNJPpSC4RPDl+E7GTiu3l29XGSXh+mBpU/kucLxgmMIFunTx4N
nh2NrwTITwzPRCEiNik52GfN1JWn6mZlsYP+qqbwMs2vghSVyhuMNjrrY4daJa7bqie2mbc/kB0o
J6+ZRg5UBNfhEIxgu6tAR8Ss/K4oCjqUQnfIhNNaTQ9G1tnEjqukmD27K0RJvQsgJlhZnR7MnFPX
rzpWGf7EDx0f2kgbQw8FmHwwzIrj2Zoc67UQyhQ7w0rr6yo04EW3Y9+DH1BpiZedWuC8GbEBg+4I
09JLJmRCt0OdUxBO9jC9jtItHzLaJFTU/IErtuV2c8VAEKob1QTVB6igrcg1WrmCz2lm0wNYWpdb
HkhzM7sp0SuR5k68FUU/LMGYTn3r63knPrYlKwSXtXoqM2DowcLVL7yedN/PWGVkCZhuvr4Vq0sD
5hQOh7eRaxahWdqEI2UIRfplz1Z8R2uF5I7gkewbYYDjZy2GudzPccIl1OatRoJGB+2OAaNpoeqz
MjAK4JHsLxvrUHVdLtJcGAmuC7tlMl4UuSTFrHapIBBxT7udfsYajmE/xsx8MKyqis/CMtKDjhkR
iXt0EJmfmEv6mWgTw0REBAg4CkOsi68iM7N9+J5Z64lpgUXam9XLMOTyAmM18gP4/LSUsWOLN2EU
2sXYzj14SD3ZNFccHF4l0/6uAWRhsq7X45Sy1kj1XWZZuYX/NqrKPeba8J1CYCj9BIEy3SpC/QVi
X7RkOGT55nuQBZ0r2GnqHteR9jhgAXoLw3zlDpdJ9DAUW7+ShtDnSNEN7fuZcinGG5004WVR5q48
uCPCFebOGXOJDVP/XXTogbG114+hEkBP+zwJ+2OUCUf3CBHFFk+H1Mm9YE3Xn2hDKSRb8un5PTLq
i0M99cVDxgeNz6Ug3j2LKrM5G003rggCifrzdiUQIdbn8py1gwXicNGT6cjZuULcVToZe5Go5d1k
Z40RJD1hJN5SWs1dlk0FKTymXDk9LOIXvAgyER46BDsEPTQRpaaWZS2W0ZUMe9qyheCCnhMXSmKV
IFPRRguzm7Wh1DVNvLp9T5SLqHkod5zAgICdYWCAVDMluRiKpdIORDfRfQwm+ZuUCSWyn6JVZnsM
XRqet5JNliCaqlh0b54q83kEHYNr2MWN408GSe3eJK30eh4cqwkYU6150EB9IxShKNxTAgXD3rXl
Am1DYUp+6lXKMMbsR+MN5gzucKdbVkBWABiqs5JuLDqOLmQiT2Bg3g8zXzxCQRbX9kVG6PF5MS0t
fwLVAm261F8mhEJkXSE/kierVfwMJRnOb81KuJVXZhxv522HL/jYVjNG+solEoQV9MArTEsNyiIu
Y9sCbbDy1g4LCdVYytw+2Yus7i4TXDrFacJPt3odgPjM69EJul5fx4vmQ26f1n1LTIsbmBFCtV3h
SmLZ+PjGfUr6Y47WhO9KABPTqV90xlHpvihjvKWzNiNhmguLDDjJKnHwMQ10ByPtbPJTm5TtTFvD
IdmJYpofeYJXokk7piK0ilZ6hEFOaYivAcx4a9X65LeWPX9mRiVfaCsW9G5Wv36YvW2dCcOeOeq6
yH4BK6Ce21S0H1Fhuhmq6phVuD5P1ifzYUgRvRmRS8WsRS17NYnh+6Rm4IyU5M2rW9rGNTBJJEHk
iDqP3E+V8syM7+lhHEfwDBvU+9Jp0ez0soAf2+mNe5OrMnthchHCniHshpK5AV2164wOlV6jthse
iA4wUNkYCGMsWJYlQdaa80GYPUMXYObTrqvTBB/4XC0W+Q56VO9HJzLfZaqH9x22sNgHrqlbl6vT
EUaWhsbyTckFSJtBoiLDhHaU0zFrszy56RKmgTuywNpqJxXktGPSN5sPfoOKIvOuS2u3hmXKBovn
90asmy5wyOz6q6y6YUT7LKkX5girtD8CQ8KHDYmieNSytMJlyLbGS9Z+fqjbnvwaQCHUBz0izP44
ql41PESWpXbznNYXSK85zs1pdDkVRnYITPZqjN621QhqHeabF4OZa5vsHzsM1h7s+Z7mxuWtM6jZ
xUBro1/tsWG9EcEkGBvwEC57Ii9Q1M21TVheAZzdh9PP5Y1JDIjLXKUL1XpX2Nf4JBzzCJ7MpW2w
4ugZ/oaq/GGpCHZhasdQrUuU+Z1tQmvsULc7hCC2tdkitMjT16Qh3szHk4PT0ZgxS0MdWzPnyNE8
vjhFaUd7fbFKKm2d4ZIXFVaIxmwucS1YSESeoccQZ0Ycwn2KOTQM7CGe+DAZUPlYeptHTszxSozK
wjlNSymIycnEl8y77F0skrCyJJ+16LAUNDiBuYzGC5EuwKJQxTkdkWTJcGk1DplCCfIIO5iyeTUD
pIwJfx9rSWQpuom7w2LIyzyrqLTomCxZHcPKktGLlHhOEbAULbzAKbxdsnILjzDm9MadU3a6aPzF
MZLZ6O5NYyyutGwpun2qGUAEFzN0HlU6LTzFnSQ0sLO3PhP6rXD2lR125HhZ6Bz9VA2Ls6d/Ci9i
HWwAPPeo787Soq5eSPysmiAMRfwFLkrkyJI1mLOzm9cPJltVPrTU0r6FvRWW/sqbUO1rhnuQJqbc
SD1ZueUNJZ7zMblyNAh7i4pn3dagJNUjwbbJWLVFYMBWHrxuBk5Leo6mHrEEN9z6nA/zPidh64N1
cmdACspRQ5htuFIVdyp8Vcz+cGcnYPbexxoBCwYMxRCZM9KNbqrR0vNThQb0U1pD/91ozDnzuGNa
zMs9Gxev0ybNxbGdG9foj8bMh6vU6YE1oAzdNUQb0swwmbhsOSE0TsRhOSpzIEbM5GZ+BiKoTb5J
oXKShP32HBut+ZHLCABjA17RpUsmwSfVky0pWl+c69SurbuFac6HPvD5+sastPe4q+iGTEslRLa6
FvYgy1D1V1PaW/TnumiXM1cF5okODgYL67w+E43tnEfL0MADIt6F2oGx7KfrrhonE8HSFxrBoSHC
U4wsNOlr9h6BC0BFmVQlk/sBvL9XNWBjPekmmfKmVHLALtaiRn/qe3KA6M2gPbVwy3oMtbY6wx7Z
fE8tPU44QdkLcF5OiRkUDp/P3lww9Psl4/CGojY0knNSqyIBclElr4bT8DWhK5sqv7A7nl8FQvCa
LPXlG1glYJINca40iAkcSY8JPUYLjUWsxlBnaR/iGtCmKFe8JVDL5qu8kQbUpFBOLVdAJQmnJlT7
TsYDdUVorl2205Z4ZKwR8bXwJUfGGIysKhdvoZlOT2zQrOtJ9mNHOypBJUUT08PAbokA30nGMgIr
/pbNDbNEYkZUUD58wqrch6koIvxZIUN5z6ZatM9rG+MMrJg1Mk4wqayrqar1G2P7VlNccdViyK6R
xyqiwHkhFr5Y0zF7XUxzDtGl2uxb15Jo8DhAPxKW3pQtPMt5CzsxMDRwaxQCWugc4pgV5N4dwpCD
qZyzKag7oGl7t2LuAiGzagmyhoBTXxAQwECwF1yMlxmzT21XMWFbAYCN5Wvh2MQT1pBwAVLSUN5S
iWhVQKFJ3aWWMX/MGzqCIF2scGuabZUEBk9KdUBNpvKbCdDkFDABsRneAlUBljJHLsFLDQKZIJ8b
qH7wCQh54MpeNwPOZH8a9GS01GRYGL5WsMTyiHUzVx9tsvvluovtHHqQNGw4q1adQrk144BO7Uuj
SgQhh8iHOLbqpe38QowyP5RsN9rd6IbjOZ2SPZx6IKfXjEfw+ibYmyK/1aHx+CS9xp/m2hYdeYhN
ne838ohNAnNHoqK+gQR9o0rTyuvbdnngsS20wCB+gRps5VDY10oPr5Ncmld6Jav3MXG01SexoFS+
SSwW2MpwzljnrtRAvpGndrWzeOSYwTesm/YuhFUUfGIJ70hlcNuD28SQjWKD8bmnIklvqtPAHimD
Z7WnE2ZQM2I00M6of5VxKMdEjx90Ztb9R6JTh+1rucR8vYvQ0Rjh8KrZNZxquyXfc2ZjCDeGeKeJ
sM/Cs0DnZTSzeWV69UI/Rqi8y3PZ1OYzl2UvjrJuuGjLhNzGPYv6HLRWlQ/Xhm2x6DCMbm7v4oxK
16s4tmwvitT4wrafQfHKhmug+c1xpXn48gBhE0XYmvvEKpQTrNUg99T5M/RFPS/4dqDgvEOQlHzr
SHJk8kr8HTEbTTddMMSnTB0st7gvINlcomZZIqKazRoQkytjbd8x+I+RNJYwkrSmBKBLlB7NubTW
gThBerfe71I3DzmLhEk9ko/jfJRxEYJSkWvxanDI01ps6TVM8Ef7FcrdAKk2TaCZjKJi9KCnRd+e
eOX81R01/XxsOsYNdaanX2wnAGonSOa8es2HD9ca6vY77Qs6q30Mett8BTWiF8jQTbY63xyGrsVX
lnM8Pa+koEY7O58NMFkQNJczpl/VELQ20fBeqEooVoSx94AC5o2KLXP2hF4rE2f8gkgbc7R1LaNV
mRGe/sCyIe7ppab2bTIVp4cWK0T7Ig1t8zDFEamq9JgOMlM3XC0/Ry5wjLQhgvIxuIkT6C2ypCDl
nrwvnZS6l7kS1BNXEXVtEWj8RJB91AQp+/f6HCoY57q7GqT/QaWR6z355HI+mLHD5Zs2esauyMn1
ham8XcdnVcuWEbsBCFims3ac70hE1LN9lg9SOwE9dW8cirwiUFpn2AWzrzTEzzFYYxP5IqK0enPd
flif6gjQ4Kmy45p0QJp53qhGbfGtI+jF6wT/DIRexaOxDaLzKMFJHjJTHdeCWVfblVLw2A6QuGJp
c6lYZUUWnJFMRJ8yyrCns2kaZvQTBUn2Yc1VxibI7OECZzbNwtyTUujnGvHQgu3fOpz4PyWbYifH
hQ/zgWEIb9xiSOqV2Ky2Q3pc1zPHiqHlEYvY08lUrMNJC2Ud4NW13X3vuaTutXUK6QU19oG+QbCr
6eeLaZ0AafQq0Hr4n75ZhjOUD6a5RKQD3iC2HKbJ4mUZo3p8RTPbUbg5znSuWSPH2+T29Xog2zt1
zwzW15fr0gNYT1UOKxe3Sezb2Drcg8DsKQhYGyLSQkDj9/SPKQP2oRXJAW+TzV9uZtX6WEcZuCvg
tjLeDUYD8N+P+F7Op4Zsqw+y3dwPo+mxwUyoESaXyRqi4kt6hoEjFFUCzJdaV8UjPoA+vomyOa+/
oHC2h6yb0uJqyhnyn0YmosBNZ6b+QW+q+JrRUtcHzE8w0hgonWcgU8zly6eFtrViDL526gTsP9Fv
Q0pY65QbYw8fyF51e59AKSqC2XAY6/eDxc7WTIAxXBiRpIRfmWvpB8nOML6eYc67QWyqpn4RXInl
jdTcBg7ajKiDuKCRKZ9M7Obmh07o//sN/mWDSfxjabI35NH/+p9t8pM4eftX/qZNFg4Qd7jryIjx
Ipo/TJ3/oU0GyWpsPHiTcSqklf/QJpvmbziyUVeyjuNDlJsV4O/aZOM3IcHRuNhEHSTKYFv+9b/9
JFXrfvnf/4VO5qZKyr777/9Cjtiv2i6JnmsjzEheCNHqL1oyc0oIvyQp0OdYS69HCXPJ0iyKFoYE
+kE1VDH+0vWctuuAa42VulOFPpjnAp2k3qXPCDJtIxjBYV+1JrBYf1sKlDsAQkbop6JfXwzIltJn
r0BWupGNovNZDZKWms0W2+iera9LInnY3K3c3C5rO84piqGa9UQcG87toGG/8oxZbHVvS6LHdttH
uKvcyPjeGHn0xlhwfkrjJbzoSawJfdzq5BuxmlL6ScFi4GgJP4UB4QI4FS2/ypp4306EjhbFXldI
ZmVxHVv9i7ZCK5icS82KL7KUrRwV1TRmjIzxUTdaIKI5wB4QxOwUOPg80RlH/hws01SOlIWWfmoc
6KdQ6mXPTFuX75Z4at0Kkpoei0uwVTuqE7+GfOIo+0je5VvTq6tQm3bcVed14z7q2Xy7OGwK2ewH
bIWpIhUiqQgyWJnzNlDR0ZFAxGwwA9KzNpHCqBs7m69SLvwr5roLGfXVTKvUIF8iVe2Xsjj1jlsb
e40zvneIH2MOTfjy4gvQeZ/YoLYmrXhKohQIbXtL9uR71LC4sGt28VO+bY1wiOUFLMmJueyDuTb7
hBYzh7t02636nqnByarHW5P4Ut7el9Z+ovAgq+oVpcU+7aozfRU7ygU/6+1LLWx5k2bggxUdFnyQ
F3SiMJlRZSEN1e9jdQfx+3HcxqkJAkNGmkRc46Ws4hTj4rCvs8zd2eWwr1B12msGUqg+I2c9x2wi
iNdIT6Bib8zQDUKj8h0zASY3+LnYikf7jnLtXIGXTOF5TODeeOcAHRUa5MHK2SVqupDdWWcZAeCY
/Zo+6XDxYUAGc6H4rcXjENXnHWdz5Obyrte+2ZW6rNj0Yq/74N66BmfmRcRsJnxqCHVuuggPbGvd
pXP5NRBKvM7dk4kf3+y6fOewglZaTkVeX5d1tIMgwIODGjK1T2bhqmAR8pTPVwnXCTaku00Xo22A
tvAunDQ/68roYqJncUc9e4wnWtMZ3R97rSPxL0eLUAdP6UzFde3MJvzotW0uB8LKmUMgcF6z9knj
jwnaP28Jh+uiQhGWLxfKMR9yIjR3upNek0J1EMgZFso8xsv6cTR1FoR509EZTyv3Gat+cqwpQJJz
qwlZNBGzArEg8RBwUhmqE3bao5GMlwJHLNxox2NacMWWlIc1ucxC46jX+VnsMBUAFHOj6vnU9pCH
9YUaKsQDq7N00ZsO4FR2FcKZY2J9nG3ra0a74hQTaEiiIrTipE84UfP2StjTv7F3JstxI2m2fiKk
YXQA2wBiDs7iIG5gpERhcIyOwQE8SO/v8r7C3daL3S+U2W1V1VZt1vta5CZllEgG4MP5z/lOdyeN
IbzHA7xBTLxM1Wm2sDzY3LWmJXuSAitKGrQP+aLPzpiAIi9gtlFFu0lV+SVUFxUL12DsY0O5xOCH
cUEa8vtiKncD8YX2iqWktxV8ag9hd1ySQ0ZydC1VZHExaeg51bLd1ym451HDD3bvNGFJ7nBw2vmQ
rm6OHElx7GEH4699KizB5YDnL7GfPXJP5I72+OQ2JmZZUI+HAnkBWj6aeY/yQI/7PaW/mFzWG0D+
F5Pj3myE9O/aEfSWI7zhqHfdgw1+M5McRdEAbshqRO1oXQuwfs0tkGfQKoLeXwt2iSTrZVUPXs75
T3XMNd0Gl06pz26y3KERnkQN9jqDDm7R2L6kcePBAXaLIx0WfDxSHFQ/YF5cOnCGYE/q0txKZxqp
bmCqHTTe56oQRTIm2TRNIrwLdWOWNs850RHDujGt7sQ0oIp8+aWQgF9bRwlW7nRn933MVOCSmFB0
cXZUeXZkEkRdwvpkpsNNRiERofwZLD5pV31apobHqe6YVXs7CO/RvKgHs3R+rUGz8xYmu2xr82ER
zl3fM2npg23gza++JGhcoeb2mb741PY6OMl0tjI91X7EJ5BTlxLsE8M/Df74wBTqcl2OZjB1nuzs
I6h1Sk2iycMX6/g/576LzRoZKb9ngDLtlhUV9Vppii4NJwvfq/FrTm7oDzy5q38Yg+JScO/ljVEk
jPnYnfkWWxRzPBzkc7K8232FT4i5St/n93p2otQdMcKuj3n7VnXt/MPP5oPbPAVQT3FjnRNp3nSD
UcV9UiX9hjvzEpz8uZlZEBH3mUXqK9/Nx+VIGrahQWHgmvmW6aF9tZEC6wN15em6gWcZPjhloSnx
beD1RuQX1U8VOuoFv275ymSyxKs2ed49BEuX4gSCz+90S/SvWLO9z6Xmn+ZyrpY8hh9UXzxGCZRI
SgwoWCU7744U/fDSaoWltdQL47g+s8PnJayQUqvKL3FSl1n/GSr4j87YeyVGD8u8EFwQQCGx6Tbb
rEvDfFeKIiPq2Ib64kqqqbeoGPKrd33dM5eb1aUHy2Ayih35JUwmNmSsvrzhl6Z0qy9SGvqH72Cx
vgXPIYz3ZukyO4LsM+07UxfrVlItPO6zwC27na8oPDtwNbXcuF7k4Mb8l6jzjLvgbRADPy0nJHuz
UpCBx2IG87bJhazJJmlaES5lNRb5UZrUtR2bwZfBjVVXXoRUJq2HclQjpyAJaCmyhcEVK/N7nKU0
1C/GwYFca12Qm3Ox1+QM+o3FYrtEGX321OX2AxlI4k2GSyC7yJLYEG7CajDonsm1RTUbSpD0OIgF
18uekq0xQn9OmOVDyzSpQh3npfrGZ5eHvLgMU30sgc2J6420kVKTMrhMRaHz6MrfEtvJIo9+q+cs
A0VutbCDhmAY+r0/9UVyB1dSiTeZw+yJsErR+uexg0/bnkwpPQ2TNTT30luB5FQ9EvdNOztYppZB
cNsSWV+/dUUzw2PNu36KeQJoZp1TsgARdnuRbde8Gat4qTk7MgNrOOOU0BA9QtbhYkUuHbDrwUjW
ucBEMSYA/ZqpZcBcrQzHeX9MvYPIv/6yXEdUdzow1/TAh8+s3SffrY+rBVcomrndnwx/8nAeY4t+
TgDQd3i4VVvvEKYFe63mr2IGmixim7oJb4wIjJzGiyTnILDUiQ9dGuU0+15WGAs2CQxEi7n8PAoE
BipBNrhg6nueWUrmEtx75s5L3OY0BIqu0pomu3orgp6hLCVyxau7LC3NF2wu6uBh13wFNDddEjwj
EEfCcjwBYKY8ghNo4aLB8VveLVNf1vifhuncto3L1Z2TO4uJiRMwQszpvKMRmiMTYBoPwBuI+Ypi
MqT7rurCTbdFOgEOZa6qwrikHi92ikmcx7mlckIbUlw0LybE+CQjYsGlwr2yv0cp43Wa3RlRWBEJ
cUajox8nb/GkhBx7+T+VU8NEmv0B6S7Qto/gqoI2dldnajZ96PTvy+hPKXfuRGtOGAU07aBIpB+z
+VjuNnEXjjiTyDOwB05Gy5tIBJkOv+n8Kw1xbX5WfTd9js7sIfKMI70geOO9Sx6O7VffpU7NV/O0
wJKekjHGlMHA1H7qcE+SSwYMFptFZj5Jz+FTwu9fHeDkeU6sHM5Ja6r1q+tWaUCWYo5XCxRDjKfL
/vTaxsRHl+hcx6228tNE7vNcTpz5tqLGqQgOCsb1PsBM/oCDZM13U9qk3z3/JeUJiWB3jD+HfJxo
0sjy8UFOyiFQlZacqgKRhj/cxM9dDr/DcrcsxkDP3Kjtl4LFGWW28Nmd4bynyYZfsHjyW9f54TQD
8QBbezBEMaS3P4I66GGMdKpx9lVCw81GM3HgOGIF5jGjqh4Q0FwNb4vJoCXioMR6Gw4WIkkbOL+w
sTo/XT/1h9joZufdvpoTrmJHMMYszfgsXJlpVj3TcqsYn5X1K9WtdjFvTvayCz1KC7EFUTK0YWbq
c0jwwAdyJm38x6Z3GaSHq+x/zH09CjyFIx/f0AkGUNAu+JBgm7ElmQiLWyaMzIaZ4mwGvywfHdVB
EVclkA3mP2HTRZm/AlqhA5GNt1sKLInM+hsMmzU1DMRiLPc0oToHVyEtFWQ0pN4trR8QppgSY461
03QPWZIb+PPGInvvhAp/Wkbb8C5gR2bKugRKRwW4W7VxhJ6KXYtP+5FuhPqB+/P4YSwaS0vLi5xv
x5l0OpMClflbLIjNsSmVIguU2DgaZmkrZmOBlzKqwHLObuj0TFNXs+lcPNxWhqUD78Rd2yBhM+10
DMo/KgUaOwzB60X/Fnb+hHIRIPzXus7f/kNVf/u/1P7999I/vu6v4Ln4A4QQBCGS5dBHPIfk3J/i
juv84bKfk/29pi4poP07oIT1h2OSCAdJSzOyZflILn+JO07wB9ZpNyAT6sJ5dMjz/pOY8z+JO9Ar
/lHcIQ0vLPRTaBeAZti0rn/+dzFkYFPDYtBKsQ1Une/Svs1i8qHTtiWaE7muSBE1HDTh3B+eHU0r
kV2JdwKy9LTKm4wlHdPvCxvlMV3aV2cRJ2zwZ79ZYkgwh0E5lId2B814lAKM2d3NLqJLWlcv0uiz
syzao4QB1FchaEelRExzXPnuVOFwa6agBsv1IRE4LWy07BORjxtzTj8QaWDoYFAxrHncZIAS8YzO
n2mCDYohQ8NohEMjU4+nLpgOeRGE23XsX4yFxg631ZqGrcK+z5TVM65aH4fBI52YFje5WwePoqjG
B45xRcSNBM7FhHxD5mBACFGYy43mbmye+qR55qXdODAoHmyZEt25wqySkXnenMDloYMbblPR4Hxh
56iVCJ/Rce5S2FtcH+RtO2I/WSZsM+vslJ/9ZO7otS6OE84vvI0UbVg1HNnKyI+aMrGOhGdkOWV/
pShdMO3hz7LwNlgI96RVQbAHpAHoOxrPAN1ZNILn3jW2lMoMG9kXz5CH1KHCdPBg96Og8ydFsO6w
DS3QzJPvzfVirOac7lOG2QKSamzyeiDAvbZG/+XY40ToAfoRqzFliW0da+QmAgV7TztvNRRfXPrr
e0JHTFSVJObmFtm+9sYnOyeNxlAFFuHcqGcEduYGRsmJ0R/IWQnqFa3efA6DOzPIbpcBaIDs3+gQ
elRAx0Mr0Qcl0gvOaHzmPT7elNY2siFFNHDFjpAmu81q6OFlKoPwlotavaM29x0clf50G3z/tVE+
T8p/5JKfrZFXrPcVQRjwiExUKoF7A/8IWSzDvtj9vOA/QlEcOYQPa+Jz+jbocbenZpvWxr2VFF81
hUtymakhq8TJaThUA5BcN51CcMDcZGtO7mwcn4X5whT6RRHfYCg1Tp9ZrQfOcwhRsyJC5HY6ubPT
pMSzWRk7aej+4M/Z9IJTzDkh+C7ModHZlJSPLSN5NpsyvXeuxX3F5HOrNaUXjUInXzmW6E2ezM8k
kGm2KJRz61z5Bb4AQQKTTMRBTZAVz0O2bbmlPwaeTf+ryRA0LWVNiEqk4IfAD5zDbu5+SNuXN5Nl
b90V4YvZHBrS0e8WoJC9yHlJgc3TUh6xfEUl8hZcJVzf89i+1Zgeo9I1y2fcI9kGAAMPJy6kCI4y
D4pXRTUMeKTj8XFSQXeDs6aOCQ0jJ9jLZ+hKgARuU50m9vLYtIp8a7TUbEQembZhpwTW8s1ybTRm
5tzd5B7aZpXY/fOYY+vSqZ2diM/Xr9Kz8bgNiQPA0qGdQBn4ivO0nD8aSLyHsnUKeMqFV97MzbQ+
mKZdwErnDBVRAF48W0Zi3cm68wFELYRGN9DJbRRdb5GPUz/JZ1I1yaHUfv1IOSFlaP4SsOXiaCJc
m+uUIEc2cXsnR2/tuRF527DPxYebMXmiXMWQN51b+PG1mgfaaEdmUk44AwhzrWHMRKuyeT2V84Gh
L31VmHqcHWb5Zktr9LqFZUOspJAZWpzk0XeDuTr2YqY6q26o/bDwr71UIz/RGvicd/G1XkS5cJeD
31pFeZF76MudpgpyoiTN8ecIz9Z4XPFgfRYdOisVKAmnmrGmFqLhTeYoLj/d0aezxVfrrTUbdMSA
B8gVI2CR3CinyojWUbxFGkVML7XF69pTCThG6Xp1GCJbcHyH3mi13Cqp4lrX2CFIc1ZjX8UTP+/R
ZILwgAInHufOVOdEW9ZX4vSEdldOhtHoIVkA13Y/StByiPU9hFkaaJ0KSZHSDbcNfziOLPdKWN2t
avS4zyn2w9k2GLvaK8Oj5wm5pWesvLE9I3hLk6zcGvWg97mmlnHDRDatkdLhbNukAD66Ll1sYnPl
9F5oEdyB+h4OnbT6hxRxeJd5U7lPWOeQEE03CqU57TKmvM9MKY3tuFrjUXh6Pq2tTHbcxP298twZ
hym9O/lmqQbvy/Kq8VK3ifnugT66QlJ8XFGBv34z6rCPGIBwU+gRIWbCFKisGPeTybkMwdzfDKzy
mCNJbcGsH2r3uFRijcIGRSSzx37vZQMNb7ZorsAjL5rd/FqphjUmHo2UjsFm7XEaYJQxXNodCMzw
XAZZvj5IvzAuVUU2odA8dVWmOwwEgYrqGV/4PBYurk/DwrdnWW9ellWfi5EX31KaQ07OaNtnBDv+
fleDUKfCtiVh67VIjCP14ksum0NnElfv27a8p6gD29066VtqXp49kQ8HXG0eZXzIzYtwqwcORj4F
sVrvZ59RT1Ox6F0D1xc5LuUmkZYfZxpFzKwpD6Ac3TgEmW/vUjrN3hdMF1EKxmpnOEOwc4zklYnL
8gt3WkXz2yoOxlxNz55BJrHve5wReou363tCsgAJKqQnAnj7VM/HUQeHxje/sZRt8Q+RADMJCfk6
2zsh+yy+MCatfH7ugIbjAlZknITVpkJvxrfLtKBDjzcUbhWR0i80ibd0QoJsuC/c8K0SKBrfetLM
5PGoNhrFfGCkVX5N/Sof6RgvXugaJgHS5/1bInx+PUZ9Vy3C2JOTd24kiUgwHW7+GsxT+LgUg7cx
qSXZNkKHzH4zGMhNYdICVz5ezcWU7BIT9Khnnuut5RvTlWh5V7k4SlTAvKEjCaAJTTSZQCQzHkXF
JXHu3MfMcFG0DeqG0uJ7ZcwWBatdfsCacWhHnNp2HMCFxjkwHkvsfa0TrFG96HI3VAvO4awlcZ/+
QpWOs4xduKvpQjHHq+adJUNMTUlEBv+ABb3a9UIzEHI7BknEL7ZB1X0zTZP8mOFzcoCkLRdgX1VL
QGjpvgLe00F3j3P1xADsELjie/i7EMq5NSe69WaB+XJddugW+zH8iaBJb4ystp1mfQhZ6WPmIeze
+jYL2tuRk9aYB/RRmdN9z/YpCSnvUiwhbKh7bpXbgBJFbLG2H+fX+FjONEOaDBvtPnw21hVXpk/J
KR5GTHbXKdPkzjFzyJljaZHHnutTIe3tgwloBUfnkzelMfL+L/oN+EP91E5ljyZhtx1JLbwb3vxr
FsvzaHpr7NrWyoGoBQaY7hm/9hfhVUDKJqDf9dSPBxutHFumHe693M42vTcab+Zg5XsX9YFnKN2v
tdhf/dorzGcCURLNy1y9xyD3z21PWKMH0wC9LOCC7JjmfgCdjUN0eiAW3Nzhpq9PLL34qNq82dCR
eO4UNVVVxgLOa2D4muJYbtdbqyu/rQbVp0PSLE+LTTNTcw2TD1l6Kf0+0kax7kMz/zXMkvpYexJH
ABNgpUnHRr6uKUuaLQaVtVhf05BZZkgY/qY1i5ENgcsHyJNzaBRU2oWpf/amCns6mefmVRMk36Rz
pckdBOWJb309aMabR2iAaq8UxhGeXWh013HfREzqbswyeoYD2ZwUHIw4tGc4/jlchLZzcEOggO1T
gKEsn9mdbzbmQZSDfW+FxnTj0Ff5pcaxe0xqL3ujGqvfYYRfz1SYMOwCQFFd6P9GXqvn5VsSlKQQ
7SmtMBx2IeMLtUatwGJKGooLezbnt9jOg1O/SDdyiU1semtBahF+MX3pOhj3BVZHmgBXLMSdNGPH
rq3bJhyCrd+2xUmDdT03Dsj8liRmNGjTfh1xf19s5O77moNVDDqeKqWW8MtgFOam9ZbiwW8KYn5O
abyxBATvKHHeeV44xod4e8/BwK+HchtaLxf5kTice/Hh1gd8I8Yh7bTceMPPKq0PgUhGGl8s+g7r
fZHlW98G+p+/Mkc9BeuvBMgzmKhfsE01SQ3IpqPdbv2xuqghOdBScJPYLL1yRhxpkn2ABiiN4NtQ
TV8csVG+LWRQUIXflZvkO7q+7jJ5j+HyYAnOT1Oz7KuOklNG27KIVUK9iNJX7EqwBkf2V8QRNXLh
0XK6EyPeSmud8E93nBIhZ2zTkISMUKk+eO2cvjVlPpx0Rf042cbgOrC/pxUCcAqoCZbXjBN41hjf
MGUSCWECkP40c9lux35YYymmpuHoLVuuLZW/9cw+uGcDq86diVQPEcaELIKpcjMgGBxqhSnWmGdo
JiyJX8M6shcrJ5wAkJrqAytkyk/h2voVFTX5SFortTa107in1WsCNGRexRN5GyrFRZbeOiBnqRmt
+T7x9cpoTZvsIZ/CcFuvmVsyVF/zW8oFbPIMJl1tpT0eXTmL+4D82gqSI8P47PZhRSJxaV8cYyK5
OaY1ua6rF7+YM+hBXI+Zo+OOYIWhVrNwVEa5k+VUu6YL6gNpMY4OcKyPOTUfF1Xk+YGosiZ5Tifx
F02sgoRWVxzgP/q7riQ931ZjjnXAGr6s1UjPpNuTewdjKcCdkYks/lF1mryq3AuWiSPaqXOQS9sd
Oy3enMneBybJNsh6vR97miFTb6iAxFOh36ZGNI+DaNbtCCqfyYLqSfFqazS4FU8rDX0om7GSvnOb
FRXHb1I2LMRyeu1ZGHaGAsQ/FNSYJ8nS07E41dMuFxTaI6Q2HEfy4NJwvOJWrq/ntKx8HUU4XV9I
67sR2POVZynwLoDb6yOFg5qLV6KL54od7bS4KPBZUJk//QSnzMYciF/b7MjnavUoAUyIYN5OZtIw
I0e+3ipoQ6dqLm+AqLRfdld+4bGkZ0N5zk7yh7i7fUqg0D5PPWL8dnZsrBtMmgFwgyUjrKCMb6Fb
Fr/wyFEl4afrvk4IdVKFzdpvDOUDwXj7bJs94iPlpM+EKiZB2lcAXMqKibea4Qu3WGn22HfJcyC9
juJ7Za1YLykcKR4EMxSMbyEd6DmH2E2lIXBCnilPMvE0BfYDwS6SP++tmbKaMbmXEqfPPLxndvsl
zdG+77ST7l037G5Q2yVTHI4cxUr9PPuOiz7uZfqGArrrrH35sNP1O6PU+zSfr0HF5jyUfUzs3t/8
W9/8U9+8Fgj8a4Fzr/72/9Z/tK1dv+C/lE0f3pftO0AyXZDhSId/KZvmH1D1QT/CW4Ymd+0b+E+k
JqInqjRIO4R3YLLB36NyrT+gE3q26dsM0lCS/P+Nssm38o/KJn89ao3nBaYIbGGjsP6jsskiE/qT
MyrYrkMn9+VScFHTfiteciqZhl02JiaoAU7kYidcNT/biEgffMfzMaHIk2j+ehWIZDYCBbHFao8n
QKFFee6lE77RspFTrD5UHKyDPJQeJg6J7dZbp+lutn1MSimRUu4AaR+8Azy7umTRdfAKheRgSXH2
w0bpgYtY5jcGcRDpU9QpTT1fhsFyEtgwox2lPmT7Oz0lxSGfzPDis2NeUsxQsLO9ovuF5R1qqJGZ
H+u6OOlG5YH8TtCoxFWPL4PJfZmZtzlt0d+HbvKfiVNCX8kS8OiIfTT2bsSSErhNsFETwCy5qROl
q/qPaxD2J7Z6C6j9mlevkDpcHwsH/zb51pWdZrYmmJnEMq47KrNi7oRiPcMWEuJo2Fa3z63yznaR
eqJRh5DNM7eSe077xq0qPdysIXmDn1khoZCgnC8nJdrQJAYwMC7O9NKX3K0RxyPPHnTJociYoKI4
yCmcLKHdc6gO7HBblI6TbBPKcAgv106LySpP4SoZo/3u9jXBq0aU6oEkZAoLjOnvG4odvVymdAk9
d/YQ3Cnp4Pst0+B6Oakw+29mF5vwlipH9eo0XvhJUJbEeOfIlCtjpa2PybAsFYF14r7D/Go4TQwk
xYFkE/cX2sKrLCLJxVZByTdeF2ot1ntQFJaHArLo9hAULjaP1Je1uzM0wTXqtLUdC1OXQdRYa/Ac
hGZN5WlmM2qb8XrAghmsqzvCr3NjP+JVp1rONfzu1PUtd5DSMzEvdnXDVIuREwNpBpWtfRg6fAiz
G0KJNmEjTtQ0Z/xlFF4EzEsLZT8FnEgea+zex5p/+HFO5izY5EjuS0QbcvcrhTbRR37fT88z59Yp
8gkm8JmHIyIo7fIFHAPTR55JCVVHCXzbcxeM2BdJszRVZF9RhBtPeH61vbJhUcgIk974zPQkCq5P
8aiNWGbh3yAjtpE+8ZpD0VHRvHGprPIOTYAGHC21Uwdo47BStotrUVU5zOH31rANPDwwkPj99G4v
wP8w88ejrhfSjir8VCvE/g0jXe7rS6sIbNSWRz9FYR44YJZyqwvY0czjZg4poch84FTGvPySs5V/
R47vmPL/phwUhfKWYyauqgoWCq5Jq9mpX1ZK7Itzq+FKyAjEpeMJEyzBSsdoShwJiffqVw113Y47
Y8IfoBPxy3Rd9QJRqPxVTtp4r3rKkjZatcnXgE0eD1nVo41MNgztknwRMLS+qayIfb6r0BrVFWiX
W9kr+B3sj9rphEXKKCNbCb5mHGn9sjDlhGVR4hVc3QLxxCKsEC1W3VxzSjw8mEiK3j/VIGfRLoYM
EZXsJDPxlvZNufdCY70PZjq5o87Dq47Hb0BI4h0diWgERp3EddZjnhV9oIv9kCv6GWA2uj7CToNM
hg+QpUkUq3AOSyjzFODfwHqIkKfKrVpV7QI6AJIdrS2BmV22Fv507YMrw505Sfet8VTnYj+Z8xdv
ZGrMeAU2H9i+dFRnr3TXeQeDfaD1bkGYLkqcHoexHex6S9dgb+0Arfh6Vy9W2rLqYHL4wbeC2JmL
Kp93pujd9zl0R73hhx4fYQek1D+2dIsdFPQvh5sfvo5HV2GXhDC4eOJeWXOt9gtZpgZWm+XKnda9
bmOfcOFPoxA98dEu3BWVqFCC0oewcCAS+t1YkPZsrmHMiZtBjY+AwC0dWmolBSYdAgn+DO8fGtf1
SkF6mz4t97I29Q0eARcODqFYPvcgr89Bs9yHNiXfKZSJHJ+tVY23NNfGgneYc/ed25k/+jZ/MD2J
Y7WwTlKNe2ckqkjpO6ibitiz1LEDllzgcQmLimRquFIG3QVbvKjnXnlvDCB/Ln39NEuHN5Rst2V/
WOn9NHQ3FbWI3P4PTp8d+6E4tmm4XSYG8iaLVVrezfmy5Tb2pqbAiAcYZwdf6W9jTRByU+SEkURJ
nXD9OFUGt8yOFo0kuKmJ/0Zl523NjtVl/AGnuo5IsMc65F8rIdcXCrSaToJT6BSv3uJkmInNaVPA
U7KTamdgPNWSqeRKDUzvLBTytvIEMcI4BdX4LZUuKTC3hymim4OWB0gtvKaLOsoUAwuYr4NKqx00
qcce+Ranx1VqYeEhPufOn+tEOqrW/nLk6185mL/2BRa2pHafSsmZ1M/O8Gov8jpGMwOaKTHA7Kdu
NjeGyV9LqOYhK+cfnlHUW6B5fRhpz5qgg6qetuh0U1e8pWrYGi43QRwRBKPPRWueyto6A+nC30bN
TOu56BXo4YrlxpT1MSUBQhgn6N6UARCxkF+NCLedWR7Gwj4QsX1pe+zTgmA9eKBAvqyo1aZo73qb
IGMOjmkNqhsWImcj5irfZnOBRW7VEgKD9QKwqSbJfj3GlETuGvtRUSJCcSJAoXE1r27kXdd03ya7
eGMtvdpJs6NR2w+TBs9EMS8LQE5Q3+1cwF0cfJ5I2J27rvywy+x1hlr3QzWW9W2uMyJvFb2gUHM3
FXLxxgjmm16bY1yE5PW9Zn6YMv7OlhcIh3bHvQOQBjVCo/oRIKxFjT9ZNwwNls0wv7ktBqawEF/8
czHSzm2GVxUpefLCmMA7B7TKurlagpws6fYBZ40YGMfPa1q4vrqlwC6c7Fa1T73rcy6hfwVE0omS
bbfQAJ+dx8LkilmGZP4aLljAdyb3+6im9bLKNJYdlKiyo5u8Xh5sV++qgiw+V69NHfAZFrV7T7Un
WtStYuR8FK7DhZxpojEcVVmH/OZzmrmzm5XBLeOTCAXg1hDecVjwOw/o6Joddm7NuK6cJ9ursfNp
dDdkzsz1RzIHK9GrlvDQIoMMLzTEYbdJkBtkdRhGE/ezvFlUeoYNdw8i5rH2KeL05dbrwTea4b3N
JkMR7waJv6fUXh7Cjoct7OgVjilYRgh9z6R9vRk/c8J4y2nwDrMfdQuAtsQjfWtQCMwo6mlkigkb
G9bkREad+SUAQb44Pzjpqu/H9KUE1gBlbZeoYYcySxPkhTqkLXjL5KZU3tkcih1ppoqywwS16Etb
wHFom9kSG0V6IDR2NZq3RHFtboZqPFgUB1MxZcbT9Z/q8/o9oR3KbVPTomwWRc4xBb3DItyhA915
Ext0iMzdJ6zM9vpDdguRCyyGMVEcYpWKk4i5Dj/rPts1uiVvjYVggziJ8Y/0ltef6xlOF/RICrzz
N5qJVcyP1lBVzWBAet0H5+qJNoiP2TZa1Gy86YzWhyp79wc+oGO6mv5PpxzuAPmRNFnhwgTbzDDt
/uo1Zo7dyFHRYQ8a+j00ZRhEhQC+uVNNOG/zfjAp3Ubn1xEt3caukgV7QQ+l7taddF9FU46bYdPR
1/NDeUX1gblqmbY0yiXtVvjX1tmkrao5SkD/cM6qaygjJEGtgycmU0QhNNjHDKHKh9aX9Oc2qPBN
GXC3TlxfRgo7GjkdbYG7LBbEgwoeykA8FGlV/So9K7yKJab75BOLvC6JHbytPPSsV3ycqorTAvMo
ZU4M126JGwz3aKl0L/dQd55AElvBpmlRKnBgVy6UiWVuf/KCgfKbiS2au2ryV/h/9Qg4BlCJV8St
T7kTxnSwEFrbPe6JAcMb7Kdp2FYAWL0YA+ysD2xAZhAvczp2UDyL67dZc0Y6ma0gxp4F1PZul7C0
xYksrgE9rzFuOZss3ZmyLrmt+sX/aQ1Q6AgzjgPxC6Tsz39LDX9KDbZJ4cS/1hoem+pv/6f+R7Hh
95f8FZIL/+CKD8yc6k+elN+WqL9CcuYf3O8tYnMBYoT/Own3n8U8AX+EXckPLUQnC4fTf/moECIE
bQE+vR5CYM/63/moPPufyPK2y/fg28ITsIFM1xL/VK5RloFR4gClIUzKvP2OllANKFzNamBbMNj3
8HvQRVg94OHMjPk65fHbEfXXMatvQW244pYn2fY/SbPQS0WOGTe2/u3M5pnHpd0EvRd+zEsJB1qU
qdXd+auTWRc6/VbjAKV2LrGupBSyf5Mla8JNU41uyLpXlU1z8aSbMsklSn+YijalYhCl2vIRUe3h
KRi1f5YEE++dMe/XI2177mujwO/GM/CHdLekurqDVNEF8Zj6M86Lrraa6hOkESV5jItqnVwovVXa
jDPHms1nwkNlctsF5tLuIa8F9Q7P0dJfpw4hI5fMtLw4NLP6u/s7nG7/DqrXv0Prw+8A+yKuYXZI
0CR8EBUJuRfGGpDr+x1+D4zASCle1qmxI4zftHGNtJvelNfcfAWA8an9HaZX11w92GYi9jKH97zh
R8jfh2EdHhehUcKX39F8Y6qd3YKIGhBVMgjvgzQgyE8GnUOF+WfCX/yO+7t2o9/a3xAAJ6fQZFum
Cn8Jwzao4yllDV8AtpYXmQVxyk20ilXes5/AenooZ9VcVsYCJIMGATyD83v6syZuXOyNxKCazkTW
LMl7fUB+QvxomBahsbmXbHDX1wUUms9clIqIFOoJ1hcVJUU2nAsgIU5s2DhzMm5wx7YN8LZ0xtBF
iWU7J+Y+42eKI5zY5FxGU+WUP/BhWVyKq5otQMoivPNRWpBQ8Z8OsWWNbMDFXLyXveKp8QskARxP
a8uPAw/xV0q+DaEGsPMVcWJA9/ewEPaxs9r9UwWDydzCt2+5Q7owHDvpMJtBG5hvVkrmLQhqXFRh
1xZcyT0wKtTuOv+fvfPacV3Ps/O7+J4N5gDYNyIpUlSuUsUboiJzznwjP4dfzJ/2Gc90N8YD972B
xkGfXWdXqSSS/19Y61sq/iANfnJiR120uGtTx/JGVHuaexhkvd9qA2uoXC76h7mvBLISE7N6aQeU
eXZn8urRjtfFWcHNFBJvPWYsfw29PFXJHQkMZnhYtya621vZJMm3KeM0oPNKx5cJYBQJAOh6b5is
8NvFIOtAqDVNL/hL0qOQ7qj4vy04oE+ttBoxDccsVx5TkgFjD8yyX1BeuenA/kqvyOTQtEV1J1wb
GmzyqlA8Gowm9BwyMVCRt4ncF4w2acUHIAuVtC/6FFZtGQnJd1iRc3Xo4+w+ikgU/SqlWYQ6TsIP
OOpp6MVJOmSbCHXTK2pmSiN8X8LoigLA8pzxyX0jV2i/Bf5xmtaBr1GrAimleB6nQ2Soyi3J0+qh
HYyBzEijk3dZaYWTrd0hPoKkSv2BfnXxx4rZEkLi0DomoM3YdnQNBC6Rolt01SaDD6QWung2hTqk
4/1DEJIZbA3weO5kIWMQum/6+umnUtD078o/FCKtbmiCV1g2ITlkPMM+lQUFBqYOAEaVUYNTCMc1
KnnMQbiyY6XIvqAkQT5qJeYiTFMAIvV/2EjyH05SeqfLIJUDnyTpd5JSXwzFy2whdaS7BrWEE7G8
mH/4S7nG6twV/3CZigHcLriGRniPsFB0G079+mb0lCEbEYNHvhXumCfZmMvGze7wJ/0PB6o3RzT0
jTKHhzKqZigkf6hR9R+CVLeEorklZgBSTfeHMmX+IU7p+mw+KbJA2x/lC0wqmr/idL9XrbuYSPbD
P/yq6I6yamowaThN8/DKOAzWlXrHXjWER7/qco/vkkwhK/JBVY2YW8Q7L6v7w84ixB6dDIRNpOMA
aCpkvE2YfxTipBh2O/FUQ7jJdNeugcLksOQoO6lK0Rg4StR0V32VUsI7Ma20zhxTwoF1EZn4SnUu
BLVa1bjmiG36MkJIc5U89D9rYa7H3JCnAssbuExyVVTc2+zc8HbmEq9dBzaCGZTsgceO6B6EOjI7
K/QH9+ZXyerlcRoyLfUmTUDkDwaNsPNUpGW68+ESDZNKSW+vVGaRMmS1ymc+tbEFyVWF3+aYgkTO
GbdDuFF4lNq4F6qnqinbPSIOjppiXrFu9aS4xV7dZeJDtJZgGc0CV6QNmn7YLZMhV44uL+PDanWM
eeYwZc+3tGP0kiNQORtLy+R5KWjaQTLBR8VXXa1ntZss0SGlA+xSKREimkfRFCTop+rNsHQSte28
QL5eaOOugqBD3OZENV6bclbeJL2PsLrDUcYoMuHcQSFjqS9DvkgPglhCfJA7ppMMHWvDnySw/hsc
xgo+QZlt4ja+w6fsyRLUxBZLRfxg8opPoFOnctiYZaFfysXgiFkHXHYHKC4sFRSSdogP4eXYrWTC
sa8iuXvGmS1fV/5A2HJmEQ26KIn0xMFU3ZUpA0Z+jarbTeJEITWQFHuQHUVHE9lx3tbbKmqRTBDJ
hFUUyaXxuprjULhU0sLJKqwVM2lhctXgOpwWRmS6+TtGgK82MUl/JE+s9Hpogbvhi+8R5q7IHOwt
UuPkUg9iorj5VN8pP/EqsfUkQNg2679UclryaK09HlOt6tj03hlkrSOvZbdnTYufKeosfCjxknO/
DZKYfa7anJ6aGRkfdlXyRDgf+BSB3pT9VSrVagmKTBpJBehYVSygO1QgUgviMAMqbIXCF6+FHUdh
9spaBiO/IGnNIR8Wjq/QWPvELnqBB/ZCKPeLxuiQJPWkU56qDPamx45qZejfC+uwxZzX5pt2gZZy
l9dOC0JpfpKdsY0BB6gu5epXJXMOokBYG2HRn7SbDtOWDXvM+2/PbGwuqaVA8aJ4TNTDTOs/u5qh
ywOKeIFR+qRjJLjzz+XPQZjR95KMYH50WRS99/OAfTbTjA4pWZHTv2RmJzzkUtVmdPcx7IQUR+Kw
lbJURYDYjMM1jgXwwys0KGOH10gfD+1q3m+lRaqBordiekCeikBxSCDM2YzqSZbrYP89TCg0H3RL
yd4no8C3I1dd6oFTKnC9QErrcGDCvL8U0EcWOxo0JYGPKwH63opVNgknDtK42TfFkjTb+i9T3Dog
wsfXEunWVbrHkOQbbDOqtucuhZEyjlM7uYwERaZFmk5yyLPYFrPwOYtg345Im5rmNqP+0TjvZbP8
ZqmDOVCD86y8DVXRy29/18D8J0l4/+StkAmble/vvUbPIoGG/ydvRZjKAnkBbQThXpKOapsljsUY
+Ou//inSvbX4u1Cy+48xNQntPO2Syo/7p/Au0DQl6/smc2p1Xhh+Iel9lIyexyM1YwoGWpJBodVs
2+xFodYT26lx6Nzb2/9vXf9qXa3/snP1ks/2I+8hvLAaJ+nnP/7OX62roP2NFblmopkCFKJIhsIn
9Ffvev8S7adk0TjyJBCNeyLZvzWviv43ifX1PRMS/5BIgPG/N6/3L8F2IclSIlkMj6H0r6zKJVYT
/3AJaRjfVdgz91eoa3SyIn6jv3cBhWsUQ0Wuftlbxbt1V9+KB+kV4Ru9monxztHd7ywoAiJfD5LP
8KTyJi/zjb21X360w/jd7+pLdypv+U4459/pt+RoPirA2DW+pmee881H54p2uVvsxrV82a53ka+6
1n7djd/IVA0IaHYU5E5zBSHwEV/U38SvjtpB/rDQLec+ynEYKbf+0AVQ0Fzr3DvgNx0QFrvsWb7W
h8kNr+lO2VYPsi27+QX/xBVBfjU45q1w0SCxbNiW5+o6PQEX5SvddT2Y3nwYnvtd8wB48EsOVDve
Tl5/0D1inLaNRznpZ64YGFvwUb/ppQp4lSdlb/jhc/EgYHP8Mn9xtkamg6M88nEgkiLXID2HNxE0
AXZlMK/t2dpqvvgUzecmqK3L53BMgoJvG53iyxJY5+WZt/DA7/Aru+U23OHnCDBYuNq+PBsbY1Nv
88fwJu8qjxdod/YN/IHLSXsQA+VAgLstbuOTeQuDcsuA3FYdTAve9FOG25aR8CsL1AB82VZwe384
hteWM03Yh++Gn3nq40quPduJDdrhcMtkvbNpuxPicUW35L+Pjzxko89c2ivobvfabrB1GzX4XuF1
zYdlshnRvvWPS+koKpT3jfa6Hgo/udb7xstgEewaX3PQfPF79RtAJkG6i3fGtvArL9rLQXnr3oVT
cTQv/IQXayvR0rikHaEb5m3PvMTTHeNB8TFgpt8RFNGXbD+eJ8/8XY7EVY0v1gMo/xdl3z+2Z1NH
Selx/qqib/FCtY3gI37YSi58bQ9yxXb4MIMl6EvbsXS32Etn4ZHrExpAXJ6Twje20qY68vcdHLCb
aKuj5tyIW4NPxIOS94aHftNcxwvWC/IplBNvWoF42Zl9Rgut6LDOCNHybQWQQYyTD+hN7KHYMChx
YKh6MWoyOzpeCnuj2tVDul03VOJ+/r3tb/gQ9Ge5ZDZ6nEzepveKmPiN6YY29k0XLQJ5FLyK5r04
IrLY9mciGCJOcL7Fd8plhFdgNzOtlc46aqysPJBcghyEw1x/HYyWO/lXYJq7WL95uKepBVpJUt6s
HPvN5QunHSxHt/QbR4WFCWjZVp7G6/KoPbEeNAmCK/b8mZZt8sVmq919AVPfzE+5a0o261J3pRmR
scHC4j8UDfEVw2bGFIeKddxMVkDv2y+++DWrHPtcuqIbepi5lo8mWF+gsAJti9zGAbaTBuFXdRsu
tJAxZnbazDlodiVQhY88SM7arflNZN1fjMfwZPBY6rdLUB5Ur98q4o/21Lhy53Tn4ZGBkIFjbtud
x+PC2nWzHrVnTCh2YsMAn9HZcBVXsOGoTNIWwHu9SVSHHf4GQawS70gEnPCgZ0d9vam14YyecmsD
7uCN/sSQjy0VfG30KLSMG5TeJoFFR9YNTBY2JNxv6WnloElIqdsZ+TH/SB6Fne5Z8hafSePNv4Kz
4C90X1CLUkQSM30VXO7pHe2n1rm98nGH1b8iTpTVF93BHFn81O2LgAnBIW+EuTdzldWHGiebRyV3
y89JgBvhG4R9JBgs90gPu7fZxtnmTg+Uzg7kQz3eK5JvrS6lPhdEz9tHpSq9gHCws4q9Du0+HgG4
0l9hkm+VrfI4rD65ZXis+zGQ3eyZ+YL0pu4N+Vg+NcWueBleEqpbcFmmDwSKsmvyxCNCGPvd0D0D
AhWTMJyNzz10VvEFpyfrEjrs3iZ5AqyRWDrr64DwcvUqcmF2i/XBe708Kgg4/OlxejSeuabskov7
1D+IUFcgPeqbNuivmfNo7BByoAkvKTu3y/Qdm4fIukYE97x0LyIb8M24RcXDegTZhTcItq9gaX8S
LuZD539bToM4S3SoIeujoH4YRxHCxfDanIcMFzhkhekoRQ8MLs9DZM/U8O/G8DQU0yZpDI9IVrsa
BXv+oqjyiOkoNsYucXK7d5KHyV1cPSSw4Zg6mGHiG9/nNbfja4yuu5q23BzofuOgdYf6KFtH/ZNm
aZM4d/wEA6gdjw1mPHapvyhIsxQPTacrNS4xDHmyMY9ToWIWobGiR3SEZ+bLxZuFyZ8auzgmr2L5
Kp3b/l2KiJyxh+jQ/SqMopv6S2ufrLOW7SE/WAdV9BzyATbcVIPDMOFpdN3pq+hcgiw23Ik4Pzbq
S7R+j0cp71l4yA7kbkyERzxXPNuBajJi47kKDi66DtsexdydtrFJEvHCgVVu9K+O8EezfFYTdQt+
8UXAs3MsByd7hLFBr4xWtvSEaZMGww7+gd18Qq46GSlvRX9sMrvDPPnJP/pjHiyH8KzZhdN84mrZ
8aP4UGtbd/MDa0misgW/3ukcLup7vBs+a/Y7++FTuUy+utfUDXaCGU7QpTqYjdO8TtpF8nUH+9OW
33WywXsas8f/idWN6BNOFMZcaNW2jH2u1ZqUmQG2gK8hts+8pt5BIyKtdqj8XnuZEOl9D+RIOvNq
G4JbEjAjOxniFMML4oCLjKt5PN4FCMzn/cT5MH0ySKRqq5vbSQ/C/iJWAYlqc+9842kVVe9fL8tv
VcH//vud1Ah2YWmTKO7/2Mb/49+8n+r0Ufx0//wf/cPfwVv+b7RH56P/+Id/oRyg8r0OP+3y8NMN
+V/fP/qp7v/l/+sX/61+vi31z//4b1/VUPb37xaB4v770vou9fy/L5K2P/H/+p9t1Vbd+p8Y8+9/
96+yXJH/du/NRHZKMg596z/0q7LyNyJMFMStunFfKN3r9f8TCU/ljT5VM2SWSZZB2f7vRbkGdvGu
MzV0k1paU/V/yZkvmzql/9/3daTR6xINA0m+Cs2Dqf1TXzfOCj7LUCbDN5Qz1U1alFHSzMMHy6/h
Y9Xn7tIND1KO5LSDYO5Y5Z5HeE3KJg7XfN/kieGVavneiGwsWcpSvpNCAbFM2FkrqwC5lu8nDLyO
oROvZcTctzCrnLWtZDB/UZGmksTbZAXhMCkz905sDfhhCBfzbhBIpI66wLwrosY++q0rEkXKQYWY
k8ak4EqNTeD9Fg3aul36pGY6BaJ1UxicnTwHi+sMFsUfi/qtVnFWsspgAQ2wPIy6c5mvz1o2qZg5
YvFwH8MA9ocHIBr9tpzat0QyGIpmabez8G0go0Shvkzd3tLM91wD9lWZohtVxu9gTYxHRrH61lKp
9U2lecxjhC1kxB3ZOfHy4+XN4FeuVemjrzKKB8tEcxO+YhCeqAcY1MrsEDiC4mE/Z0TDI1CEwWyq
5eBVE0NiDBvkYlqxrNtj26TPEnF3ZM0X1feiCvp2SqfWjxE7Y/uieaoF3IVCwWzQwColG5YaEHxE
GHKuLzdFl5Yg0gxzVxTCYG6w8e0EfdBQjzANtAeGsMgtyvmpydRvJHXtvje6amu1LTrMOqx9Mmg+
NGE9Y7gf0Rui1BgJRUXAmzXnuGRyL8xA8CdtWpEFVYrbS+1lVsbsKBjVew2alxNGwTC7NBVulS6l
KgwNy0/WYcc6j7GSAAZxBPbkwFZk5ULqr930yT5ppXcrBn5ZC4lTqQhopdXiGT1BQBdi4bZEaX+B
w9C+E7q72gm5ZD720nAfNfCBkYDRAy7m6InkV6LNgbnENFISDlEuOWreOFlGtQtfaasRxAve2W4k
/RBXWgBJ4kUXABHVbzCo282oIh1tpScs5CkCaQBirEKI6Wk3RaRCJFStc1GyQJXY5PihUjTsA/Ly
XM4JoQLVgNp0Y1q6xR2nds/9nGvmxjIqlFhg0PaxEI63eiAzmDvFy3qVlIc63GMuSx1jlWyMWQD/
BtkbCUiJu1qycYabPjJP89wpkfKVClx6giKndhcNnauKQ71VYYbRdDdLb1ey0B8kcVaCTkM1vLHa
xnBZ0kZEcwK06zmnhDqDDzdPqt0pY3KELsFesQdYxnWhfwPMZ/TauwPxyVWigJzPBTyppjw6ogbK
SgYk7+b6WjypFXKOghHuK/Ex6YXgBJiasrYE0AiR8CJmRlQ6zB68P45jSFziZtX6+aJqyYGl0fC4
Im7f6OjWaca79JUcALJJ0p499BCAYlAcqVqo8RuBZQAUjnyDuEQLhrvzjsglpEA4e+Noju/ivt6O
RxjMivFh6I2xH8dG9I0ERqi8tPOxbYeeS8kwra2hgp4YJM5nS1+FayJ3hK2MgDfMWC5RQs2h2yb6
k849veLg2UDC9KwM9WQ0Gm6GiW6DS+BBx4dukzQH6dnSSmeG075lUMajMp2jQ9IJqUt6uhU0IRIZ
vO6Sdqpq9rOIQwRiu7CbVHV8YqyLQ5CEP/hqwom57G9NYGZRAwAYk+xda3UyBUdGcDwYjqIxaX5n
MCRIQeAdBDOEdisUXLAk2mgbdRyG81jo1YGc157q4K5+bIpT2o+CQ8Bogz1Vy58kg8pLkKh3kM8Z
iE/qKWgto3abVqk9BeLjAd6A4YmcHDWEJDVzR2LSDCbLBiLHnKFzqjDRGRcyxFBpMXNWWxyuedh9
EBi3kafCzWLpXFjF27IMu3hdbxlP/Kg1AjRnyKt0W6JmUweDw2ixUzKgGBjbBXpx1pPdZtC7T53d
wxIavOzkELKEHFT5RADhBfJeoCEIY6jMzVhdi4zQxgYmlYerDX/qCOG7H96KRDj3bGXV+BHnvp2n
yxU2d/9VLTip0VgwpeB3I3Llwtaf0m22VaDwE48jexnUbxGgTCp9Eqp4XOSVFBLM8DN3VxJfjVgR
z7DMlQPs+o5GtVoqkp6w5cG8nlA8VfkOTYB1qyPzm4yAgi5YewrrefK0xhqZKE/ENZeTPBNe24z7
UQJ7ko5T5KLF+uXiMn0CQO9s5KZOToIgFq4806aFvUqKGjeP8KKmoGzSrA3PgPlVFhW88o7OolAa
ab+U/ZGcTRYYEkoGP++z5Cg3dw+obCIJjpcpxnnemA+sDKIPVr3Ss27enb5NavR000D5yJI3kuNM
SEzA5qxB6i4yxcMvN/eL8hkbAHyjLtU/8TswABtiLhpr4uBXZsFwu17WfE4bnseYUMAtt8LiN2Xe
3AhEJifXgF/TdSkPijiDn2bpeullddFwud3/TJcpBdupQOel77BbFnDhWClciC5+lYVu2RU64wMe
BQHpXvJbNXQqa6g58ZeY2QkOjeHaEhfqdiKkZLYlX+s6s403ZdJD5hiraEye6fvEw35bKeZjBd8V
g2f/SXgeUkmk6Jsix/goj6u0A9gKerGyWlfQ9eJzHGNEIQmoRk0MN3xEEWAD685hTpAhkrRkPsR4
xk45EiJA1vABRjE5hWb8hsii3+GvfCu1wocnASquZQHWtguRH0sm3qZ0FgH9WGhuoQtCm5irl6Ko
kNtzFPOhxw2BlKTi0bitDPbgCRxQ6VuQTTjEaqO9r94mGPQiKUF12a+HqCpaj4T2kpupPqfYddBu
RoQ1DMMdG4PsGyCxtmFY22JfqPIXUnKQG6KchTMUGctHwgr3DX50uyVLfaa70EG4mtiKIZZakZMq
HXNKS8tdWTGvWW8Aue6Q+w8aEUg1qTk7OS8Tb5Cm4pkwn5FFJWfWyCrPTcY2dDqWyB7+A7CVAdVa
e+wiIIcN1aEzqdpR6BcGE30M6UdxcGc9NlXx3sQjOmkRxJux7fvxQsihO8c6tj0pTPBaMUWTVPgU
klQw+xOX27pm2ssw0+6hcfCsvEq/zCYCV6kNZdCV8XhhFXtGfCvwaWomnKQEfMkaTmAtSbiwJ1HK
Xa02SzuPo0vfjtkLSEjtiUUP47G6oImWFOhHNcxgWqXqlvMuHoh0onnXRKbbo5E5A1S1lGeinKGI
Hbcg1dCzj+H8nYWmiMFF2CqrymQkJrAyDYuvCLBDfwcBaxZppdl0ai3ZsWYE/fodUK2jJuci1er6
wZhXfLfLaxWhAB6QsiO3dztiWJJSDeTUfMXN+DJpyIQ1sokNjVJujjxRH+/2MCpdc1HxCgyWt8TV
6BdhDM9Pc5e7C3NsgFcNK5Va0QWQOQNpYVEdTmSVjfCZ13V4MGvyr7WcZaTgNuWXOBhOF4t7BMv5
hhfTvheC+T5U4S7OcWuMJiGpZvELaWEbpmToltytxD2f8DhN9toJx3KcPcXsAx3XZ0xSyIr8NxUS
TgooQfXKQDWUH6IpKn7GKdcJ4DGY6A2DdqizQXTXWE/3nRBXpw4lDU/4O1iMTfOYIuMWcL/RK8Td
Ubj7aGNRPxuR+CZ0HL1zIZPjoMIywu1GUumUkIIeqS8IWdEHSzzFwBxwjCYgSaXKK9ZGZB65XMjl
IXAh3xl1QrJ3iVY3xgxGyHl+NHpT8QF/ShdipFK/NOrsMq/I06PpJEzaIUNvz8MxEvtrr6mnaJ6x
NEyzDAyG4VkL6srLJSV6KIpJ/JiWNt+uSKvcVBx+CG8hB3G+q61jgiilFkYPy+PpvGTW4lppU9rW
qiln8CsnxRyu8307W9Wp9GGQcUWMXB7/YKVmykgo/Ge5dqcZrfOuYcu3GccXsUzLJxwLW0StEM9j
TypZjRAfzqkQgc1gsmFk9XwqjOZbLyU4JpCRUJ5zlCq41//EMrqtpv/EEko50MiWjTJkOzWKcVyq
3ISrVjfaXpNDJUjK6iccMFuvyyIfQYk9dXK7T+CQMiXpPtN06YOCTFJXYg6BBzA7yn0afVgp+3vU
GF262hWxZWjTTM3NF734MEWxg+MAC3s0wecqpCpRdsr2mOVEVXQGps1Ch8mADsRfWtXvtOqoG+v0
uIBs1s0aZEbZXCstfoyj+NXI+6PeMvAKo+RTu6vF8a+5ZJv5QloFnG8xrowhCWChqkdUJPWO51Gy
jxUYQGbX62icAE/PaX4IO6o2qylXTx0lnn+pqWD+mEXWuZX+UYLFA0ggOX8UiooAmAtuGsWqC3Xf
jmvtuWCjbNP5+OqE216L7XJoLb/lAPJyjbt6slTA/Wa1V6foaWwaIZhNXAN58on4s3RFPBuePtYf
Y4U3btB+TC376HEc2dBvjVtC1uhW0yihofJsldCC6THADAcoMh9EnUEcSSUXMkQgJ4tAHnrFl4QP
bDcb8j222qTqfiLXwVwIFw047QeyKiarcprvTBVlQiFwA5KrzEZnHTM/mTTlphlcwBJwjS3gtn3b
9VxcBgK8ppYI2lbkryFpdwpEL0zkYnpSV4LgLQOOZloOdNVy+2hldDNa2IEYNup3cwot3xzxTWY4
VulwmH42qcTD1VovJIE9aVJpuKNaHxPS2Bil5oGSNAhXAJTiBm19ZhSA8BP6uP2KptVVqe8Jf17V
Bi8SlnBIWimgcbGgUC7UJ7bowMk6qaP+kgVCyvLuRcU1fxAMrXHajg1LDzLv2g9EQwGXJUNPHWNg
e0lOU5pL0JDLQo4vSc22ppES/EkxNQdhkiOsj2n8QfCZ+mhp0o0uJsuh0PSnxihrX4Er9RlWUnvL
UAO5gNPLn7ZQ9GBE88HoEevggo3JLqBpMe2HVazISshDR8lIJyyzVxKp8DoqxfAhGyYxB4n2k8qD
uMvMHJFsZYA6SmkN2fBGWzypwgbHTOV3ajF42AI7hs4x0QfmUm3DXMnctVjXzyyuBa8R9NnWlnoK
7/bL+oGPZoTSTw5UFEJLFRd9HglwbISNWI7GI7kdzSbV1RhEYkWsgYKKwGmFGXfJSG7XQlYyn8yC
RkvVhosyNvWFBhxMAiRZKKy9sSdvfCHuJwNHYWJUXFK2C83cUYGglWYoXkfQKtoFrpGe7MxEEG+j
KSXHEPYXgxPYdKmcYPGXWEwj1gpS5GikGQnF+NqAZzjgCV12KqiW3SJqjzAovBrhkdazITAjvebW
ISl4U84q4+FSPoMw58Aep1l1ycFNeQeXno65WadPICe1RwkDvpFQXVxsUvowxOurIhbHaBqak5jX
pqvgg3CI15i9qeqJGoHVgCcv5fhn0V5gpAHiS2c/d/njnM+fdUZqmlU00WPeKbkTLSjXHSsK3yRB
Jk+YyIu7m4e6hnaelx4LhVuUFcjZtWPoMoeTcQIGB+E3i95kohQpt41RdmhwjpbAKivSBAWcLe71
t3DIOz/SQSoqfc3bpiZvalH3sALFT2h2FZnaebOn3mR0hhjpo6/zxzhc3shJP1hhiAQWtI7TjBhS
In0JhJJIbrEzFErREVN43ERrgK3MIEU1FTGiCoq1AcdrInASVGKSphzI5GROJvutKHGkDmfsvDC0
6EfR9PVqyF+UQYr9MgF+IaXSum+5tvdhHyfnLFLnhySNlRditc5tUwMB78Cl8UxbcVSaHV6ePioT
V9Bwp8C7lA+TuI5chOtyAk6i0dOV8bXCCx2IK1564t+VbWzJHImaBe26mvofZjOhs0rzGqhCjAhz
QCKZCtNeTxXBExtZOi+FcTIpQ5sSipiSIeef5/BWl9VvRZnmYK8uMZ5O7GBbK9a8dpVxMC0Rfu0M
WymYDGHXSvS8f0bMpK4rjS3jirXnDhfOYkk0kjNpflOVeBkxd5Od9CaxIhZpXK1OhkJDlK3C7ywa
1NtZrpJmpiTcBfX8mEshi505lLeDEEa7Vc4n8k6s/E1POzfvldVvy7jdE1lHGaVqF9TrJ/Kx81ut
dfRLNQuNvp5MSHUgl0G4KsdQb5S9rIacnnMnBhho5mOC2eAMMiqxaEJlT677wknBVm4y4qgHYe3R
m1UGqzJsQFIxfoiy8R0uzOLihAqXxS7k/jcJJ7RfWzp303xH0cUSI4kO86KXjkNj5+RpAVKN32cY
p3J4E+5xjGsQTQQAapKKHSpdpSuKvR0U5hVb1GxCW7UsT5GwYHdSc7UStsB9f2708gj98zxZVMKL
GKFT7qmImLKQbYWPCOuySz7vM5c0vWOsXYsRYFRoia80ZoE1UYQbmsPTZvQqM6l+GV8wDhYey8Ig
yGJuou9Q54Mwc4KeY9L11rWVNxNP8BdJtIJ+VB9EDbVlqWa/cUzhx+C8fC7imq28WDYOCtsRhMD8
KZUpSJkJxFsYjW6bh9OL3srZqZcxb2Jk7ozNiCNUl+K3mknKVKsPAjt4pQgqId2LAm+klVu/xOdt
mY3cUewymZw6KQJxtzd0paWtr8eTDoPb0USjCCDr2qupHcwYaC6ye3CiA2Qu7M3uEi2vKlnD6D3K
X6nttlUuhl5SG/khB64WC5PpTQyfweiWzX4mvdAdibhbjGU4LpAQWKmihEigBO0zy3gzgGN+y8w2
p3B9kpiH3wj+AJ5EcCRW1qL7pDXHeZcyJ+gyKJkpSXrbRkNUQPlb2uqYqBcy7PhyC3OpdhQS5pcD
otOsZVyb1l+0wQhuFKNPzmKy8sgBoaR0R2iw1bYb2wUOAsH0zOAytI7uUo9gCgmezcjnKFKYZAN5
jDIyuAitSLqsxn0ETRSUnYzJik9QE+gKplAL7bXJ628dt/6pSkl0CUIT05obmon5Jo1KR5YFs8yv
2Wot02nkNvns03IO5C6abNgQMdLOQaanh6f5TJZsYWNXf++x82y4Vl5Eo0I1S5MRB6agPGh48imT
yJMSSdxFdq0eRFqTRzind/+xInqZkOG0RzR8iqKueITxFO/XIkFdJFhElApxiPExJIFKEdSVRgc7
4HaoFuNiSbR5ZC7He7HuUw5DAoMsBXlWnIJ/EBL1SvLhXjPU9zrW8jsyK1hFhLO1YniY3XqVW2km
i7MXlx/C9YqX2hDNAxkWAd+qhfsIxanuCYjQl7LxrEVmgbMKlr22PM6suDbtpY5iT+ym98nSrr00
pjt8JBB1lyl6sAS2SGyp0AHzFBKwwj6FIR74sO4NUACs2am/eLgCGICJhAikDFqwHVDyafTuMKyh
SUfHkpTFRUKcevgyEA7frYppH5oOgJQHqdEZucVXTEnW1zh280e3COkpWTn+SErRRnY1+J71uwdb
nvrV3IxlOFyLYbkU+LEAXN1LlUwHToy4VK0mbmKg8BOVnOwpyYoLPkqf6G6euEZl9NX5plLEt1gO
XcOMboO57trSupbxpPwy87qDpDWJxKSGGygusxx5AoL3Tai1N4IejB1KwO9oWpgYjSaD7klJ/f9N
3ZlkN46lWXordXJciAM8tG+QNSAJdpJIqpdsgiOTydA3Dw/9DnI9tYTcWH10j4rjblHpebJmOQt3
DzNRJAH87/73fhfGFL9VZFKD4zenbHK/6D1YNsro7XPLPsfxqGIfQSqh3C8mM8HMF7oP3OUbejuk
x6ma+Wrn2L4ZRlZaGLQt9Qk7mtxy9z2t67VHU0biLNeABdkQwsiRjlgMSc7M3O3tVTqU9AZDhHmx
Jjs4z3XSH2jB8i5dOWJEiMp+6w1x/I78DQ1navOtQ/rmTVKJyB3GjH72eUEoWZfGW1bI8mG5toNv
LD+tHnLVF2/s0XCCMMxyPK7u9JT+XJp2rQrjE2qsC42qwR5B4fbAsBVTNnswi+wb+ny/a+rqR8D3
nAc8oGVjtSjvUIiU7UkOCWUf1Ryou0XJHSLA0zWDgOTNEFSnwQ8ehEWYNnhrrCWEWwltwXbnGyT4
KWxN3T46Xi7urh9m58fJ2m1tZwVM5QEeJSVxasFVYCBQjhS90/lUgB1njb0KouVcZmDwGoItG5/K
iXCJh4P2IGvXxFkGx3+Gv3mkM2hVGDl7TRdhm3JZCqQCIvVl+xKwHQpz3ndm50xt6VJh1aqMi+/U
peDacMozbLGBM3dKdRcxgtghM7K0wfiN8fy+S4filKpyefFNlnDcNqONM7r1Q0XPJ6NJ7lyF9Cx0
RJJQCtYlD5Qd0EfFmureFHZ/SzWMv6kHuacPHtPkFEN6pvEF7WdpiifN2LgpVUSRRimNQ9DJ7LEL
MvifXkqmyCauC9LLAbrpl+QHe2FvzNHLb2JPES0zxCfPTrFTGSQD0bLIXIE8zWABRbtOpY92YHg3
dulucXrnt00yYORoEqbbQr/Ey1WLE81Ge+pLWN3BKhae/GXaPLdJcNeZ2t4EMCQnt7tm+jd1BNbF
FR89DtywnUhoZbF1ErFZf8Imd1e9DxMu7osCrxgHw64x68McyeoUeKl7E808/hssTfR2PFC2Io4E
C9bk6llmUc8hAAjhlBuWyrkBMUglU4kjqMleO0UHeUEtK9Gd7q6eDOeoPDXuG5j4xtRVT5wR9doZ
xZPR0azVuPWlsnQdBinLglhql7wdhn+qwg5xAgkRMhUPPDtC6QW9x3mpSnjgRByYjOkTFmmKzw5o
8z2xG5y6RmXuWhTg3DN+kP8q+dWwe9Z9hs0tUyy9qSVfUNWFw35YTXeOYo/rzZgg+/6rGwEDgarB
cVhwQKjrtyCeSKkY6LKisPUlwec3tcmRxFjY6SgEjs86GwF5XSvxpBIQ310G5AFGDiP9uNzHS+ad
GAFwCIoWSo7ZbAi33SrKyVaEXPh2thpzVhkfBMSgje/xLcs7thOtgeZNpvLQDQUntf5eDl5+pOno
Nh3UKVZeepf6rslmtASx3igkkBFfFPYC53lgdQLw3MjOEWWxG7/NEHKNvEUjrezg2MHjXCSHJVAl
7yULjJir9MA7dA5GhxhRUKHzmvY6FSUO3+sO0GFlsx915OysJOt/ANrlbD3F3UMul4YJdnDnkP4h
9FMRdSHtIBhGRwuufLr431zUwRtLD8jXHX3bFXwtvjLI3PaaZI1YB3XrPAaUhLG9npq909WgTOIK
1Av5whPBJmyzmYbmaIC9LmcoEkBSbNAclBA1pXWhBprE08zjK3GngoxnAdq+1uTcfdg+310rh1mQ
ee/j9XaXR6T9Pb9nfeGxeCwrUR4cikVC3xLxTeS3lOdWxq5KUCvz4F03wO2HCfpmnw1hl0d9qFLu
tFCt7bsRbGa5JPs4aX9o4fOOzOtuUrusKx58DwTGcIPatk4ExgbFJZ6y96UfeRM1bzQ4YCq40meK
Ozco8INbb3COkLbVo+EiqYCXZZSBguiiBRO4R4fPtqNAalVi19XQQgbr1E3BuK3BxKyhh75yuR5H
s3skJIz/oiHYqIEXwrsy6U4E3UgSE2qPysNG0JcApYvLn61wkeBdyudtXtrIClQgaMqwSU8BfQVN
3shqnRrWdx+Cj+BKyQJWhdd26VZzUVpuqOiKrxZeedKp3TLi+JR0JQT2gcMBYoNxTCwfQylvswev
O4uKncXYeVhqjLqi7KlI7ss6fa79KV/1RkeeuKhN6FT5ZeDovMtzSh2TLgoF0cp95rIrQmPiPTTN
52U0dkk9VReSox2OVHpDGydIzqJX9aaRmiRUlM0bAfdj70UIUzka4501im++n17tbVZ+4Npw8ts0
LtXFxtCw7tIMn7aCZVvXPNFMrb9ToMiO1qzPS5WKjcGKlOe489wFrFEaKpSJCfi4BeBKrTnXyF3S
AqCDVsVFCWa9MKGT+tr8CsignVO/ISA/6Z6jZDpvHNjg6Ne+97qUuDShz93ilDmp2dx5dbNq4eRn
hv1uc2Cp6wr7bLsSnDYqgOOGDXepV/BtUKHXObfF0K2tPQ1aG8fzeDuC9AenmLBV9Y5EpdzHqT5a
ja/CALrOhgQzJViahA66ZQTXBJHsjS6wg50SRRhA6tW9WLmk88C4TQeiO9TnXu+L2dcM4Slx8vU4
eAm32nRZL6Z9B7cYQYqmS62TR1wo7k4oATnVoM7S85ytS6ODBKLjg/O515zxOOsEDzTlvuE5HtfF
hEQb0ctNnLRnu8cE26bywidhnBuODe+2pTl2d1Eb7HqnwnHj6FScRtSf606G7Xy/8TFxNT9tDnks
FMsp2A8DfENjnp1DDqAHjD5rgEmm9XUd/Mxe/EbHbPOFxWMtA5kVJkUQ30qjeJRjVN70kaug+gSc
nPqCkxq9RkwycHDt4ibmvF/D+zIz7+JN6dlPaeY10hfoWbsJ0jTAtkvq+A8iLaEMoQCuzUGnmJDl
YywUy6sOBLaVyZJ9W4Kd3VEAgEw+r9XkJuZPmqWyYWUZfvtqUREYmlZiyzW42ewZ7ECf7YjpUo7B
WrqXpzJAAl8UxG/WfijW/n2t4zXAVjC0PfKMxVNPmkMM581d6pCRVFIa7Joo0j5cZ+DLQiaYs7gi
N4tQi/ckW9IMdQLgiiCo+TylcNs2nPohCPHDuZxdSv0eKMLiSoentIWCUN/nQRkfmSb9bSXtq6Jl
cl8aLCv+IrWIA4++x7ldNnVXiANH1GIzKIcG+KvKaeE4WNczAxF+s5OrfQz2pnX265abaMOlWhnm
ppbRY95AdO0mm8i7I3D3JnF7l2BgDP2UZrKJpuUyJZNZeN3rkAecEGzMSgSk4/u54NEcsILI/CrE
3PVlUjy5jOI3iOIMFlGh+C8goeDXNmHgZcZa6MbclZb7xLR/MbkNTd14n/GFWydRe2yK+mROAm5A
/XxVQ7caP9vBCcgN2yPxadNmVSCvEU9dp9Q0TlO78SfIj7ngpuAhOPTs9Vintw/YzFhuLuGE9r6q
i3jrxMs5yOP14l0XxcNib2rLfrCMOUQk9THdFE95hXkBFv9jTW0fO2Nfhr7hRqCsFYIXB/iWZzjy
Wam0cWp0l+yMRPYGSZ3pys2Zv0Oxv2JjZgndDnu3naCzZZ26HXzm1UpRFhyTq6b4d64fmCe9G783
e54+lXFrwefdFeK3S2qIt42jxLauIIX1cnqsZg5znQn8MiBQ4Ucm8MtkgLYhkO0bI2YjPjiSSwob
fGH15tq3UyqLF3Dvc0pnhPTVtXnP2LU5SCTeEUIfdlG+xz0lk/4CaKlKmfjI1L41ng3RhpLdtRHp
emPGIxbBpV12rO6CU6rV13BN/ldNPIbDlKYXY6ClwOX+HLKND7WMPsuqZ6ZL4k2Ff2tvDBJg1XCd
XB2mMuSa6Faa4zfWsHqPWZPHp29AmrAHGmThlu3HxUOoX8b40qPOgusiWZn3LF+i2jHBmbhEwEUz
PWmmliM/6zmlfmBDk2Ky025jQvuuVHRZoGyGsAhT4uHQfTzaY56Y9EmUICSvBCLPhZLg9l7VOM5n
ktx8qpHzPW5N8kimWO4k2O5l7fVFGhJ2dQ+O1zAayb7YZVZPLrYps3u7cMUNx6HxrrlSZkinCFZb
nBy7TeApAGnxPN+XOu9+jKULaWDMouDJHcTlSqsPNrR7EgqY0o6NqRmzKHmbk3bqyGMoo9gUc2Fu
DFbE7C5YiMLiyCeqTfB7z2TNYbSKRH2jlGkGMorP96cYrqg79p+Y/WHx/8Z2w5ybJJN1o21dMx81
mnhTMqTbjhY3Ckj5ksLkrO34kot6uW/EtcqSvgOGsXqK4aTFKmn0qpIe4RBbpAwy6VKaBNYz0KY4
CcPGbohdsb3b9HL5bNyZ9qYlofep9HFwOClTm5NkGgBUvOmX4CKqYpv4nFfSfpH3vWfpDdZW88YB
Tq9Chx5E+5A7oyU5TeIOMVD7NjKfbiJbPMEfLc6QyVIKJfPb0ZHNvTWIfpsV/QcJ7LNjcMLJHFbG
ZSAU8euSouaInXUJiwvJAREtcfibPSTFrl6sO6tLD7FR16sosC52Nl0BFXVoV/65ChDi/eEtYaaN
ZB/akvRNN9yYfDpppj5qGb9mPMYBt+sNasBt5MnD1JM3F6h8zIb0d9Nou7IGI4dEltZw/Tw7PqqY
0iuwjCmHnNm4WTRlghmUzB1TUBB6xWjfxJnLz5zYmLNBGqjenbdNbdLkuYwEyRLiV17MCCRZCFJq
FLsPKmEbSr1GZH1oP+txOTTR8LJkhn83VlH2QWMY56O5k96mtYnEt7YJyp/hNsFA0ka3VtFQs+iN
93agwO7gCgn2RqyHXc7JZUV/DXxRDg1fAC7zELn7obZJZiNqnBNhftWuYC1tHMxsuDWpJuNLelIN
mZqxxc7n3Bp1S2rD/Q7Ck0c0vZnMINJ2tpQxG9sJtsGzJ1gUrzBnn/IsJeGk8harbpntstINm2Hi
oY1v3hObPphAKRetz5rA7uwWFkdlf7RGW75Db2lWSZw6NsvmweGQVxzssXJDgB7Tpa6scz+2VGFL
9Mhbb0SIXnG4j9+T5fotLWrvJR/dK8K0Kg6oJjUzqM08zDPRH7tzCYHpucwLBvskxfqj+uTGT6TD
qsGKtjbcwHdE1weTzdDRL7g8OCAYP8oeDsGqSGv5XFI6usnruQQCGGT7yQXKF5X28pakAtmDBfIX
doqaOMecPaX4ZllSGMahEkBdRQMX2BWfjWT6BdaZnUVUvfdF79xxXJlfTSEiAPl9ez9jBdrBBGLT
zxnh0DdKnU2zcS5j6kFg97LsVvPmnrkrs8mgoxI9m08yb6vx4Gd5/r1rJa5gbBpysjI+A0Q/e27p
FBJLciqNuQzjst3MXpyFbWvJfU3p72s2+d+pPu5uhhH12StwddPsY50ymEwbd3Luyw6E9T5Xhf2N
1pOJVuo6eeR6JQpXVpwsPfOAO/o2L8eflUvtbRd3N7M5gNd1h2zeF33TDiFdRxRW4AdLC+poHTo8
66hvN24//6Actws1uf972TcxqxzYCfQlFff+MCM1mgHQ1rqAAV2p2XukCiLmJOxSXGnWekMv2SvG
Tfdb5+T5vGl0ttFd0P/wucHh8XBpJsfSSihoSBCp9GI1u9QX4tSMDK6WnX2vY4O1wugERxqDvzRB
uW6PAEVxgdH7j5zAREh51bCtM96dNG2+ZQMLx9FIuWyCgARpOT/Xhg1WF3noWoV3EEZQn9CDnBs0
Nm7H12t/zpZ3H0jHdZUMiDAQ1aNvATmBw+PNez1635JeSkKSLD2Cqaqey8KD1hHD5lgGPtQqx4fi
+zH375T6Cw8I8yDKF6RUNOGlMsXW7kyMWcDv0J+jDiC0bSzbUZu47suk8PcdwOp0Ndm6CvGOlQD3
B9pvaotdlb/475w92B933sGy+5tOCVxXTeT0e890oxsrV87Op9D3QFMuRc2RFR3mkh7g3uqHrZLZ
DSCCgEhEF6BPNCV5QX+nq4BC3loQRkzIQEw8gajYDi7RQmO86Hxjx1UBCUMupJgLxg7g5x3JC4yW
jAzFflmCbD0C6N7R+Zh84ArEGykQgH2EdmY/a75VGKhCt014EsbW60Bn3c4WEn/viNLIvduEblF7
DEdeaz6WrPPXsUFaWHuefii0hBpr19DPprvaTz5hw1L2llfZLetRDnj5aEONaHJatSrOPLbfenta
YBY6MMsr/jP/JAvy0qSchfs4xzin+gMstmnfGU4fTotrbWs9P4Gbm1+mxDhjx0aY9iXNdKK69tC+
D3Lh0cV8sE7Nq51YyYNXVaeqcB6lpMhx9Km84ymoqaW51vkN7jPkjHhXVZEZDopQO4/q+1Hnelca
ThRaiZntqXStTZKnJWHtshifRdXc4z9wKZiVGh/tdSc7o8ia2Qx4yM5PbBXCURXOk/rtC1JV7oON
jWOV6nkJ64RpTQhUKKjFbMy7IDDWy6zHjdmaa8PkCJvSzyl7gt+WZRKaZzrZM29z6/GW4IWAlcPz
TCHp1YbaQ2mluIcmc9yHKVkSw3D3bpu5sMz4XgYxWQM8uB1wG7+1q08MNf4+zZ33uKTMfKhzwpip
eep74LeJAuk1FGLelTx/yJEStahdphp8Iux4O2rCXUy5kw0BI15IS/UD51xPm5RWWM1lFMo+6wDb
vR3PLPMNMCgvGMnBPA/XBLttAVmajM9lSK76kGWv+WKfG62Yd+YMfDnVavdNXE47udjjraez+fRb
PO3vQbm/c0J+b2X9R9zul3/8X+fmq3rs2q+v7u6j+W8QwYNYYZFH+49TeP/+b3r5yI27j8+vH//+
v3/hOv79T/+ewyNtZ9rOlVsV+L4UxGv+Lx1DmH9zXEJP0jS5mq8ZuH/k8BzxNxuOhvRdV1CHKWyI
Fhrcd/Kv/+KYfwv4l36A24Dsnu/+V9gY/vVn/DGFB9iR0twA4KRDTa4nf62RwAGlEJ1Iy5GRGoK9
OcNczGbxlTanhOV5FjNzZZqmFbJnlm7eIOYcsPx6HwvQcJTU9ocbl4x6QX+xVIdY7c9Nvrc52M0u
/Wq9fLdjQ0BwtXZ0ON1bMxw9V11IjL01buOcKYEffywZWkDbqkPO3i6lRs+c9KkuftqYjssGii1C
m0wfu85Hp0uOZn7A8V0+5onLXa3MEC55vhiEqKQz5w+1asNEE1INSnLX2TkmeiqtiSGYYZYsjLHc
JXMqIb/Rd0o6pV0nJgi/rnou6vaFzdIdvDeUxIROMbol04qEtVfhwvYpDKsrOyRgkm+muvbOrpuI
Oz+ed2aVH0q00bKLDj2oQiBYcoeMsQZU+2l3vIERkwpIgzg761p9QTnzVyXd4kOExcHqmluGudvS
r38kKT4rCv8al1KYzCxf/YE9QJBaT0otNm5d7KojaG7bMnhMcuifS3z2xTS+tsrmoLc8qby5OnKH
WzyOT3ntvy+lf3TLKd7amfhBbT2qkZ3gVjLuqzTi2Njoy+D2zqFxOFSk1J8Z2nUejQBuQSvEqi+W
nWG137VX7ecg+iotBBsVkfJdNCmMmFtdUSbE+6g2sx1W/AjwMJlbxdQlqh9+yaLXGzP/IRHFU9I+
FOIaQS4oI+9SNT2mE89XmpKe0CY+OoC6hZNtJwyHkAt4mXjhlq3M0nJt10uDaMkT3Ujbk25Fd/ad
xdkMczfs0nKwwugqwGv4n2vRx/ukJQ9GAQcuts4nrMYc1fil5CFVWEjk9HJMlkPMC1EiFKYRrIyK
DaepyMpNY/JtTl3GToN9WDP6F9dArImH4AY0ZxCyBeOZ4zmhJRaBLIPTHhu5s+GMErMmK7+nSX0Y
rUXvc5IMUUrse17OfcCJn9TBblaIOXHP1gXvGHhyn9QDeP225B7dX42Oov5OnWuwcboBoRiwG1xL
wI1rwWzwLgJ9ncGoM3VmeBaF1pyCZOTTSevfZ1q/0m9JGSsuNlv3N3NkY/DFxmgqHOV+9gSVe+bi
KNT3jHl85dcL5GiXDkSijHDZaieErvloZTYt89LoJ1iNOTa7BrVzbRjlxa3PRQLPsOAoKRsSstts
ee1JBkkgxzIqDxYhwY02/OSE+nmvC2fec66Nzlm7d0wuJIlsN+NuM2XLxFrWXyBJ6SrhAwl9ipB5
1H6LfRMWHQtVl6E2Td/dIeUOFYMI4FNBdqHdJJSuTZRGqHXmcGD2uO/sXdcfL6xX/V09NXCptCp2
sBIfi8oLewbvKcGQN3lmSNL3Jy6DOyxzMae95cMl1HXC1cxxiJkXgx55G/5qjyUp9mXOh/IYDWwS
hL03M5NtS1laD7RnYIa7YvGqmj2DpoGSuA3Xl5zkhtaCQ+2Qg+I48qnQdnqHI3jTujuqi5nWBJ8P
pRcB/6v5nEXCcrfHu1aYX1jFj1T3XRJeBl1gQDTE9CE7gCGwKtexGOBS2pDPLTA3CYRsxBApe2Tb
lmsmrlhSG9bOkNM3S2HXCMSCgkyEYa8aApxCsLuiVAbApR5fg2y5zUbKF3oKDrCKkISL1Bvrgp1J
Wdl6yeaHIZ/5WHNj71UkOfm36U1VU0tGoQidhuxzi9y4xadLYZoiUiz95ZuZG0e8s9/msryZ8G2c
2pLGLt8tx5CM/buVUmXWTcRfjWE9O9OnpHYmd+ptLC1En+XOSBKKlAswd23t7uNOX9IeLL6tucs3
/fBkRphU1LVh8FvcWNUqaZR7dyVyLMbblODhTKZlr6AQJ6b+CFTA6n14mlhlYUF5NWq2Aqaa3ud+
uMtStQlIhtRkdjdLYsi72B/7U+FUQPGDbrOQRl1NQ8XOlJGP3WdVfdaDZTDtXsGM5fiRsjRYY+i+
p0Bm3iBNbFr37GrnhzVgIkdRFZvaF596mlCf45cxnrM728ynb6xo5KatvV3Lsy4lic6gGq1BMLMz
HWe1bgNfgWswg3tymx9K9jfUNOxTD9O9VVsHsnLGzi71iOXk6oDmPBBizWPI99TZ4XFaT9/JitMy
EJfvviQW4vvvVdUMOyftvS1JhK4zB4kO7m8M8mAps6Rl6Ju09n7GDRZ/Ajl4uAhwpxlfa6kkwTUQ
mGu/GT7ZbrmrtCFsaZjJc+x3FhAP73PWXbuV7uw8muak7mOHp2pvsdBbWV0QH/JOORs7aoznokt1
2FeWEYJadDeZC2m4vX7hpJM0L5bldHc6yvuLa0J4pZ5JwVHP24cpyYxTXKbuoR60eR+PQfKTCFtx
22HPusCgrhJSzLHmLNb5b5U1caDy+sW5tTgwb8tkTl4bEqQHqRqakJbF/i51FN0WPE4YK3JjreeJ
Ly37eQvkHm9Y1b/GQVx/tOpqc+Aey0LU64/w+c2QQb14iM1Fb+LK7CZolUW51wQMHvIlEpBjjfSI
yQlDKQBAF+j/vk+7ZitTk1JHO6n1Txlcgyh9hiAdRPkHJbFQlIR2j05Z6nNXtuJmsecPQ0bdj1zm
ONWoFnySve6x0/OZR1N7zDA3QHrJxnsT7nA4mmX02U/YE1c6cKwDuWuWjJ0CSOwKjX8Uo/yNnbdk
CVxlnvkVkmPMxc3tvW27i1um6s6kcXtdFcXW7T9cOs+BGrMyNqFusFpJziQE+nNWFRaIrrR04o1L
Qvx+nKRx/G2fjiXG3VlUW1NfAnb+JK+ZSgMzCRGgND4asYNxOktpYUB7COBPiqQOEbe9t7mYmrCg
Bmw7V6LYYcbvv4+uYK3BYmTXxTNutoyKhxdOueYWdwwTggoCAtytydiQ9kx33Zi777kSKGfcIylm
So1lFyd1ik4G+L+qT3C8b6JAEykB7c+tWn8MmOd2fVd+FjNHwdnbjDkLEVz+kpcB2nfonmEOngre
aRcTUlYWN8ZM6BGV9CDaMTv3femCSoodpjNEg8b97f3Fe1uau0jgpela87ZO/GkzLvbRuVaPjNh/
AjQeH8GQmtK6v2kKbFpDkmGmKElB5gW3sAJQgMdVtO4Jiz7PqKk6Qgiyc6rQuoXVIXWfe7uqEJtq
eVPHVrVVjajPhqzhowf7wGOTXVJzwDpW3U/jGOaDdy8TwipcgEtEtpiiupVm3XFydAJph3AfG8cL
eGhwR3dWnTOHEq9TaIG8lezMNb1Pzy72lbi21shfhz7tVw3Rx4bCyF1kgAeKNd4xwJ3beDSPZRq9
LEuH21n5G7OeNpYyXyKvOZWLzxPg2s5SdaHgvDrB0CFHX8t7CgzK0BME7FnksNZ7sb1W3fojt9Am
sa4c+Gp+k275xuP7BiF42vQ0L4rgp2KJefZJD6D8Efgc+f9+GFVA3okA3Sod9Qb5ZtN63Wes6Bvu
5dOUx7f1SMOETb5GTnpE9TCxZSRbMqyshAiLrxabWJx+nSQKfsqYiOKy4bh3EdNSEadijq/VOQrG
o9/548pVUfqF2xrwlczuVHd97HQvFviIWzvI7zDC09c5Rs2KXlhXP9uaa0CyRje7/JakwtFeesAL
1LQCzcgfpWska+SkWXH48OtqU1nyWFgzT06zm63hq8CKT058+pa3ijJkGnqtwqBBhuKpMeAr1Xey
QiRNciwgA1Aztzo6A2M5TzVSh4DuASo0hNtT3U48K/grDJw+U+tZ1Bh5J13w453lrJcABFTFy5Td
NnYp5c7TzL6lOyJr/j/aKP/b6QU+oJz/WC3Ys7v7qH78uf3Buv6Z3zUC/28CFootESFxIlF9x3/5
naBpA9AUrmuawhRIj8iu/9AIXLomr/+FP+i4BI4tqJZ/1whc82+QOBEbLDuwAhsQ/X9FJBBXPOYf
CKwmDZdEy9AOQGfy15koGH/EZ1KthvkpB+VMixa0E+0K4hVYpvHvRuhIft55dFQ7GvUbeMyOpW1W
htgb4AKMwl4Jc8J9kY3iSJGyfF/w+L2qaYIJ5XY0qGyJtxPnixsZPTl23x5kAwoNzPO8/cN7/ncd
6n9UfYlXper0v/7L9WX+8mvAG6Wd0wdGZAvxS4eF6cyBsoOWxByNq9uG803PtpMIhg1xnlRYqR7q
yUn2hCnzg7mY5vqvf779C8n2+j66SOnMcK6wBTTbP7+Ps0NcvB2JO2nc3JQHm/ldxxEsx3fbkZeN
CBtQpTBgPs8RAPyePUASG4+FF+tD1czhsLT+Gp15z6vUZ3KL6iy4Z+3GFgdwE2jSiY5D91N9xcMk
FYOWNCn6TkEgvWe9XhwgvVbmAefJFyKSXXT8/a0uKT3861/V+qUv5PqrkogOBPqUYzvC4Wv7x69M
xQFuoEUZAYj26IdcZ/KkJ9PV22UhK7NN6mU6jQHGPVZdQUAGr5k65HYnogcpkMmrJE394XPkvTJE
bKlBQcbXQosYZysEvAxB5vfbDkgwyAz/j28HDKt/+n7QZ01sGymOKRCg8Z9f82g7Q2F1FebDXhUn
y5q+uhxkg8EvGEqB36+EiHTssEGICRCPTw56xY7I/T6XQ3keKMNDzq+oXmPwhK7a+kVzSnMGd4eE
8vOSpMEnVKuZBC3xgZn9f6meHfyIGCDleJxTu9/aXmVerjnGjPY1Ng/4ow18lXR3aXs3pbn6noNp
uLNIfr7mwp5/AjUyHpRVFkdMMj1Nzg0rIUMba6d2YC6i7gMDymk4Imh8DuYqCPFmsLNxB/mjJsTS
YqR5qXtVvdZJVb0YPhn23gLp5sXE51I8wWHUq/mCcR02JtoQI31eTsdywfnaYFe4q5eqOrfYntZt
NNivdiuiW2xeE3is/MEfFn1iizPmnILKhibnYny0bSODyG1EBwWdpsJBtVx58PN45/scJYXTHWJN
l/eUgbcECja1LqlCMnKyN98FvjtiCwGHs2wyWEJXhuhCh7XavQVsgudaNXi7aXI5/k9BdhcnMXzf
ITVZn9dc2zjvqHdpScoFefOKZ0FuB2/oLgpNL6Si+ajIAWzbiQzHf3JJ/Hr7sZBxiSc5gXP1CTne
L7efxqPGuXaBlKDWjy2qT4Ppq9aDwi3YtD8RWkzCtZaxMTJiaSN5i7vZ8187QxgUk+Skf2AWGh7B
AmcgBk+gu8BXnu6JIcmd8EuqoaVv3f4nrxoK859umrxqDyHLtTzP9xx8TX++KKpgsH2UYbwLDapf
1lCKLkegM4L9H6aG5dkvWeRZ0QAdILbs0IxReCXbx/e/fiG/3lCurwO1nAyzRJv3fr13ToydyeIL
NnDTwCEo5fPNfJVukn62tjjtPTimBL7++of+022MtJKPbI82bjmA8cT13fn8eKD4jeeL9T9NNqbC
6EdC5Zy46JYdRvXm+G382ee2DdelpAR052ZL9QzDS+5ovSw5gk99H70PaiZQwXL+Hb+pvjUkY2hD
qO/GUxNxtJKAxF+/WM/7p8/K4unG4w2NgBCTeZ0v/vhqW8pmKc9tkazlwGTf+2de/PdkbnC+5cKP
djIJNlarZuZoStN32BRvhkTE9Ro/A+hlihlIKYmPBuvKxU2L9pSL2Q9J76U7wwVWNjpR+52F7D5F
fTwOQ9euC7d6tVlvrx3UJhAfOnr0vKsfWHH48QvnuTXiEethENEZ2fb2JpGdfAR8h9twJOKkLfg7
66Tz+1Ng8g8spIj6WdpwdjIuwMkIIkUOQ/Y0g/9f1NC/amEPYeTQFUDU6AoBjuDexBG8SUrUkm+p
9Ocj29Jgl9VZG1LeEW3zmGbfdRzUJC9G5T3quTb3hkoiIM54ENzUaznQU8CrVeK8u8mIl3Ap+MuX
zPLeEKNJKqir/4T9wnhbGYZjrH1PH9tRtBfXVfq+M6rhhxOT9+N2lp9Mit6iTeQMy7FM+gklvxH+
Jq4NbAeTsu8SV/wf6s4kSXIkS7IXaiQBAogA2Oo8mNo8b0BuZu6YAcEswG3qLH2xfhrZ2ZWVRN1N
uaxNUAQFubu6qSrkC3/mxxg5s2mvhavfVYQiGEexxB454GTLXOIYURVtM4a/o8mKaGtqhGj2F/CS
8jI5dapdYDyocV+6YXxHNSpucmVz/USaqm00a1/WiKKu99U1ytn2MVvMFZEJFy+aO9a7weW6Vmnq
rlv47MhwVnegmW8mqAGVEQNcq+lErfWmx3sS2Et2LHEV387ppDZBGpmbrA+OJEn6XRmBQLIj9+w2
ySuWDJJKsGFW3ZhewKoMV6P5Qgq46m4LS9Y33tL1e5oIQ0yKfrGvVMMFaCxwjm5MrOuNOw68z7Im
8RK0L8tcRJeOffxdMC4hPpEKkMlI3XDkaLmnoPeeGPJn0qXmEf8pm4usi6aVHv9KjSP/44Fu+cgL
vHILq4Eseo9zF0z6pII7HAvEb5iFXqJmdl4Zo4GQx5l7tuP86LpLsHfmBHpbkM/PZVNY67jQ+pHg
cH42mLQpWVFvlUWDirK86b5Ver4fQ1QfbpzeYSkZZ4s62EdUIKNa9gGU5QCTvKZGBOzLCL5nYesB
D4Ye4bgz/Sfv4fSEZvcZ6SI9hb0R9+OYyhtCUPWJY46GlZzbekaCfgf4CWBAbGUbdyh+zxagsbJG
JUB6duE8oM8Iai1CXMKJidZ0KwGCapLftUeBMFYqP92ZnAYFPTrPUUU3ZBovzWWwmU53raitB6wy
iDrOkn9VdXxxAo/QmNeSCHVD0N9jeP0EBSo4uV4pMNahyS9BO7xWjXiif807laKDNMQegmCB5IO8
pDVrOqGTfoMdCTMNb8BtZSXeL4eH/ptFdeSh5tnzwp31up4W9TujarLl7k1AFlIok3Fu+dleZVxP
KUyfqm3Vpcm0k41Ps0+fOdjn8zCJ3q1eqV2eZenvluU7nLOkrC5w74jp1t50LGJyFnzGmi/LNN8+
4fd10Arimf4MuSEJ1d6hNffsU4h0JiDO1VdQ2OnT3IEZYXlzU/Wn5hvPShCdkY3vLrZFuXay7F4U
A4yLq/YfFY7aD9QR/BqvZCQqFwHOmPbANJP7rz4syXQ1hhWu3pGelFefTIO7MWCrNtIrnGaXWnl/
NzV1/D3nNaY/j/Zk3U14NJdqXPYDoV4WDaxFQ91HxF/mhLBJnd4mCd0H/KDoF5ngRTwlWWXxWNAd
fHdmB+ZrbK0oSOy1VIbYgu+QSN9svmbWiueGtOGFVttcU/IaZFuYF8VPqjRsrXYp34IqNuhWyvsa
onl4SgaLB//sbaPOCn6FozddMqym9D83ZPFDHW4nOtBgNknfUpsu0BU8ELJB6zj3BzjxlVQws4Bp
Rnt/KlA3Of/rj5ngKEkVNRHV4TmWwQsWFt+A63dfayygoqBl2Y7s8i4tcoAEWjpRuB2xZc7b1FTC
vKRKcruzETaAHw62Wfeu7fyAjYKONeLD1X//k7IpU5fYpa+bzCFfgzkI4lNJOIPk3OAk4Jv9eRIP
bapU/TOENNbhyrBvxxquJogfF8UxVvZyw6A+4yhtwm2HYWtjL5IDOMvGdK+rwdxP1UyvUqOAIGRm
cW79QAebpbXdYyZ5+A6logV2Mo65r/xa8CCO2gS3oY5bvUOS8dwdaCsWK3bBjHKu06Hg89qX/HTt
PN1PKTQzUwbBDed4+MofXjSPNoU72Vdkqti991jv4wZiGMmZgh1d7HBakpughRRkLemD/mfEqswk
0zm3RIPaw18vNQ9j1sFtn+5nMTnP2i7bg0TzvS0HPsZOS9CQnOi0wt3Da8YYR+1oz1EVccrgIK/I
JtXXv31qpnBbQgN7bMMZ+nwgakqsFsIU2GBnRiC3Hs19z3pvb/W+Gh+NVTq3yVITPWWc9H5lTc1H
g74pEI8eFnhnl3GhpKqWLr09Yii/EcJ7SzqrDW+khHWFzb8ALBDyOkZKElc+evtHCGSRlUod6Eeh
2feunSLucfCM7CQrUhJXFZO/SFctvBtEpPBNC4u0P/+uS6B6WU1iIOBNKlpuRENhwUWck6k9tJ2Q
dzVzIjA2JwRvQ2qjPpN3mZ2NL63wNYxrfnSGHeNKt6L78Wo/fJ2XOWnW9hI4QO9w7fwqIsd+Az5J
2rV2jNE4bb3xPkMS+bMQZr14IYQXKfAMUB3LBzQxm0CUJ91GmLuHRIb3VbgA55YQHibfm+ptrvqC
ZYNF7+w4zzscDg92u3i/qK8VF0k1+GRVzrZbuuohbAxbAGuZbhPM/M6mAzJIZMePnt0ibw1YTfld
J71DXoDb1MktivkAIy+/80EWPAyF8C5LaPebmkLvNXAOgmqFgxeLTkFual2IWsoksQv8yP9yWMny
9NH0lDddoc9Ozy7aB8j/Q0ceyQSxzxM7zG7cOWBS0UN5wLpS/anm2lzKqLefdZIMVHgvCqei6lsn
3VWNHj6WvriOKhqa0VQ7nCBRDkeQzRG+wMUlIY454oCqQoWb8HVHsVm9FAdFz9bMCeqmZ+qgoIj1
bNaywgsJ/Gun5aftROirWjnRAZQpLaKdZX57xIHh9grniIPZnBzMt4+Z10JIphstIc++xBcv55tN
dHJ+jYT3xoz55CcxlS0iXVuNbs/dTHFzMfSPOHzGlXTnHeJP+xXXGPlwuchVwif+ThsGqVmW1oM1
gfM0QQqNGjRsMtl4YxPukpYinNm5EeWRIwc9tn9zR/xoOOMVre+6cjEAerPg000qcQ+BitDblLt3
WRxgXm1LZwvAJV1Dc4svXZFHt8oMHWn+JnshnvqG39s7uCjUt241/LJgL762UhPHB2QUQupNqQQA
fn0II+LLdaM+BgMcoaOL9adNvXSD9RFWRogVBJQ3qBzRBt5eWHq3BKnHmdn3D6y17W7FNxOJ0IHK
QDDN4913f9JKvoRivoBbJKtLhvN/pHVcTxmFWCvZBbdcXuJtPXnFlkn0pWLsTGc2WjlQ2gpzB/HF
q2OlfwwG+S1y560aeaY3tn5so+Ept7LnBIoFBPJfIrFf/rqJ/VuOt+f/P5L+kn63RAX/9P9qiPsv
GPv/RuB6x4Px/n9XwSnbqcf/+R/8SP+Zdv/XL/rfVjnxN6lQ3mwbMP1ftrd/yOCO+hu3kKtkijHM
ga2IdPqPEuSQpmNk7tARwgWkKXkN/7DK+X/zXZ4PgQjca40UsvpfrQD/KQj+3af4n//9z/Ixv5Df
6r+IIYLfhs8XfwZ6ODi4fxFw2fAjYBWECqKWNehHhOEGeDnxO9DjI8PyWovWASiFhRqEG+iDnwCC
F3FbDgM2W4cpzVkrzviOSS4W4JsX8AWfUKOqY4SR8wNuE40VpRO+x2VkXknSu+vWXp6lhoNRynnY
dEaXz4uFi2QaQzJErp//LnqdnUcvT94n5slH4uAbZJv4hgJLCoKanKBWO1bfwpvTzVSZ8ZWLBiDw
RloPkEisG447ipQDv2t2+GfKA9JOsp4b1Z68vvpq7derBT6PP4vE36WZ9z1l1X2Y3yfeq46i8qFe
xubaMjcel7gjpzR5Pzp2yycinAYZi5MVm4Pob33tyK94HsXjgOfowc8S9Y4cxr3Kx2GwFxQoH8ps
Ug9ZEUNxGVV/ymwKBSkR60/oTmu6BCa+25Z/XZoHwC8YKBoNrqiNbbUNB4AY0ySj93AU3m3kIUeM
XPlKCMejF9CrPmeY8EWwQIbMXgZfMztYTVyMW2Un5sYldHYuxQSDaaQlePDi5GZgxt5DRVqrTn5j
cx82/fTXpCbNZXTL6ibKhbOOPKYVKCb3AecPh5BtdraOsocpD19FGiUwBezgPJTMgX4xEO6Ou+4E
vcFstNOdmP/0xm69Hyvgr522LLkDVT1b0pIXCDMgpuve7H2pKuoQtSYnmsVUtyP+TYprV6M69QIz
94Mdv7y3+ijigPHdmzomQhilKSN7MIealqPO2wOx+Y6gd6wmXA4HLuHWSVBQvXVbt/41lK8KeTpe
y6x9UNYgLpMLlH2kWknzIEam1gP07DnKN5Wq+4vhdW0txC2QnIt9Xowkc8wFs3gM4mpYmxFzvo/d
fz8uMLHnGc7G2BtWoZM/vZqRHxzWIvsNV88LmUciTX4Zn8eqo0Wswo0vpMW9mI2zvibWy0bY+GJw
xLBdB8otjJhOKB0CVmMC3cedmn2XEPRIWm1flqQxW7eHeTRCbth6s8J9VgfNRYcBqIi+yQh8WJn5
4L4wH0i9DHd15VNuNs5U14w9YRZ+yXoxKQzb0gWp17mchBFuikNBrfV6bKR/14ZGcVrnYf1aeQs9
l9yeSW+X8xZTYLKJjfBZMVuclnrRoNvTiPxNzCc66+azGEWzy62w/Qa0T2mBo5aNW/bOixe77TGK
UtK+vgwqRB7tHB27dXdxln9Mfk9+pK9gJRSNvS3i7JF7ozOubD2FP3x6IJFy5esWM5zYXyOnoDaD
gsJDYMMKY55dqn0CbowMbo2vbVGfSwD1AYyAFW7nyXL4imQJOcmmOQMGC4+TzFmIQ72Eq7Yo2so9
nydQDqocxgtdFpNun0rCHCeoT+U6qfNsK9JxJEnhlWeGH4iKpOieVTY1ZzduIS1SIciPyZqxXkZw
KocJi4cgRXiopsH7lVRkBWuXcHloYvRFTMc7mbCMCIQWT8RVxDYuvBuxUKCH/vQhFH1Hdf5hpd2w
1XUubn3P0jdEqJOjlcdPC8M2G25FQ0SZrgO/rShkIOclrnYCM9HqUXQYD2TDRqFlM8bufOIyWlMx
zLiR30TiGjOMPf+La8xM9YJJAb95/hOV7Fc0ng1YIorkNhumCQC4q27aMvT4TvSEXKBoGzxOsGxn
ZQOEzr5ScaB6usNDLHbW4H3GGOsU9wZVC9yzub8zuvkC/Isdrkymm5lp95BQK52x6Eih9Pf5cude
PbCTJqBoTVvph3oLwJ1dJsuoDT3wepu0xMFGPbXHtgBwGOL0swjpbG27XKcyI9cdUQVRLMG6jbN7
dhYrci/Wxr0uuWJHVMeBCPNq6CtxCJfuyQvSu9lRKTfgUTBt5uXtgGfofhrS+M2Oer0dhPXZNQvQ
kVgG92Tm3F2r8CuO0Tt3kmMDeurQziI84Ys4KDJKthT9k79kBAnzYW9N/tHvm10fW/bZD/k38DSz
ZpmgiNXPDdbACXysG/5x0VkoUs+3WLKi1Ywzzg5jTTxzIuiVNvoEpqfZ+KW8+smD5bsfG8LtHd9T
fCI0SCVkqSC13wAc65OViNQVTw+3uqHnHEjdR6KJ0ntWCb6mauOdXbjrvDfT79RD/GC9ktCyEZHp
EZb8SFUa3HTU9m4t3Kcrr/HOI1n3bR2NtAoOPKsMUZdTzVF+zAIgpjFFJTfcuy9mbufT1Yrcus4D
XzJa7JIpJwWJzOUvt3QgYCoCjR8CFXK2tSCLOi9Q0YD+EqcJxqDYm9EbSBPjh4E+Vyd/QvhoAGVd
fSi8acIK6dq39VR81lzQ97Ed+0fVTe5RJe0fEmTFLkhCfGiGeyW5+8i7xuftdQf+BINzZ+273sfF
Y/sxwDMrko/NckVCk2u7J5XrQzjgSkXMr3yUfW7vpzJUp2HpowtShNo1zaCPKLf1OXGi+WilU7w2
U0dvY5tZLzZSBYuvadrNc8Zp1y9XsJKdestLGKcEdoJAd1yy5itBZW7Epm0mysY4J77ySNIYafUe
BQB454rK6l+zZRjukVvw9/S0pCFps9sjdB2fM7uIL2WWk2e1+nU8jTc+mJ8dxe4HdCF7VxR2c7T7
GZ45pdHU+jzREer9UMzDD5Yj+1jYbnmDjXPcDh0CaGRDp2n54ft04ilFpbMV3ZlsloeGIYuFpghQ
+IL4s7MWRr3giNPjbMR8VnA8cs/aqYb2X5cVviaHldvRKU8BjWXVoSV5NkAtwpTIw3uygKYnGewY
DTMznt1TPWqPZjhDdqJwYWUOxQ20aG/XdJQUDNdcfaQf5lH5D0Okyp0pJxTieP62bOsY0arDLZ81
+nw/I2n2yCmIUa7GfJbFHybvuGib+mKnkKFiSr46az730gL3xAd5P0goFflyITdPvTRVScpu6ZOf
EHzbnuxo/yvMQZRY+WjtBWt6p27Wvl0cCHIdixmDVOATFgjD78SBH40gmdOnF+xSuEYbq4XyTvp1
O+TTF131va4QMkXimAs3Xblxl6tBPJwf51k+BlG7wymPHbej+LDIvJtsyF8ooSbHHY7lNvCZuOL6
jJ2XaGR1FxJhX9ewDDost6sZ58U6A+m8gqUINioef1pHTBt36vXatiosmVBAZpcqQZ/5G2Bdfgzi
ALNv+CrViT3GpWTsXlWuk20tu+QWqXj9I0uPbDX2/IwjlA++MDxkEp+zsXCQ+l0EEDSchfUKxqrY
garnH5xM6s3CXeIuSnrqYc3ZJPjr87lUSKbJa++510X0pwtpnq3Iz9jGf6K8QfDLDiD1CDGM7Z7r
NbSAfHZJ06QPUQSnDu5geWPZEDuIREKPGYebGVFu49jlyYvFLhlIYjbJkG6Jafangjd+pegXeAp5
r7kNjPipATLH41vianjkjtO8LnO8G5P0NpYxhyXihQ8Wj9O5eAE/B4lPN6+xL04YV0fD8xSpose9
l20i2vl6QNYnp8nMnQVd4Y12nsOCbS3UX1bvPkMWw9qfOCnB7HAdMOgQeeWBPhzIAT1rmRJX7cGC
4valF7zIbitZtSfLqSSVGjGRTT514btuqnYFd0/8KZZMfhb0EbCsWycEnJn2eVPrftvEV5iREkha
GkisE3K3AJMhC7SgKokBzLBCaH+PGGt2Mc6Pdd3wKReet3Mbf9nOBMoZ3iok9RaWRa+cL/52p8Ky
LuWINYM14HhnAySBGUTjJPcN+9ZvZcRQtARbFvbtOue33bRBS5VFOXRvTtYhNYXjXekMzg4IWr0f
+8Y6W5Ioor+E5aUJY/USsCRGegIsCxak3vb6cXYNLxvhBZ1ZkuvrMgE3MEpAe/waYS1BX9hcmdqL
reabYNI0lfdrRUNNHaUnnYI0JB6QnroAWXfMPua2r++ynqwOlOdTXl2fTAANdvm19IUOhJTk2rlD
O94lbeNcmEmgpU8TrnDX7ICeXWZ/+MztUYFDXC4ANzjwbM89Um7QH7plyo5DE9xzBAgquqIz+LV6
W9SNefMi9rxjQ4fvgL0+UNj/PcxI4wRajjDThM44joz8rdnXCbvStHuETJjtuEUqvs7a43uSvhdX
nvlyXd+Wis6Z0e7Vezdf4Tg8Tjc0YnTbxOq/ihS9KmCDtMsL19+FKt51pn72ivK1snMe5aH6M0Lu
AZ78yGm4AUDirfiestxkn4iqZ78UfM5R6j2+xwVLomhigZd6YQQJgdepwxZltF8eymnK8UgWvwQQ
Rx5js4VjXjFABICvwLmKb8mVv+IWD4eKAtZKEhuj1jgnBgxfglB7AB48lrp8w6S0ZXfrnDopNzIf
QABYAQ/WzH8VDiDMIpSnHBZgU4Q3iQC2MoSuOWpwkswPPFSJMjyOM+3vi5SXIvC3PMCwuFlYfOcC
6EMf+R8Rnz7OGlVcSCFgLkvFdy+GVwaju6G0o3t/WR6ETM+y8j5EhnW/oC9yLKXYBEEUMZVkzj5B
tvZyH0+sVzGXB2BBmxZWVN7WrzBvaQJNEvviKkj6DLzFnpFT/w7Scj51bgP00mPXS9CNxmcph58h
u/K1+Zpi6+nCIiAlZGXvNV6fi/ShavlNAZl+XGDQZHr2f1XlIvYspDA70I5TUC5Ssv5bcCGR7J1X
UqXWOc0ykGaJhHkVQz2r3XihWKQMj2276Bcx8B2jTAQvB4EWNg02mPR76J1gdID3wpMq5RtdARPW
7jB9T0Bk3AwLT2nWCkLhiLXn+Ray9My0TdhdNd7nYLryGGd1eWpqkM85/WQk1BiNK5D+a6LB8Vok
fn0DnNY7VgP+fFRn/4ENer2yc8juPPXSZ7Zj2Y4bnnUbLjOnLtbiBluy1932rsDdF9jWrynK+4er
v3fde738Y5Xc+fJldi5hFprnpourAzAXtq5SLtWq4UvKMi5r3tLR2IfeXvIjX8bxji8UuERbESCL
l6CCf+aV0ZMjIwubCPrlVumqeZzaOvscOmVz8yLLQO4RaG3SWY912CzngKsAURLu9K0GduGW4BwU
TTIsRyN7j15OuUxN667v+PBvtSbuHYqCwbFV+RXywMrEAtIKHYb6Ju36Z2cg1s5PMc3WCTkMwkoj
f+iCAXU1suDZAijlGGedWKZbHZBxW1kBPvAsFmY34Y7bNZQRnXPMhfa6HCmVII/GMigxPsgREBd3
pKCb7egT01hBBxrPRSrVh5pL+9LGfb+eR5axPl6wUx6H1galvDtC8MDrneYR9Ygie1EesRy0uwdD
LxG1hDlbQWAATZi0RxnF7qYg474mcOFt8wYuIm+ht5WhzeRXbxQ1KY1bXkomFMqGriwlWFY1jS79
shawNku1XB3bvNjk2QMogF0t2WgzOD9y8IMTQ364sXy5YMVpgoNkN7pPKioTQmJxH1VzLaVgZckW
tKNnxmWqREuz7qsu6UPy4DhILLtLDyCIwu/arjWF4q31pYcZJE8thr1qE51s4UOLlzwr1ZPDDn6V
EUU50dWIws5u8XG5ghrYykI3MG18b107UjjurY1TBuwRfTPSrTw1D57Q/huPlwJXp0yf44SonW2T
MatF5z5GA3WDwKIslEsqS49L6hT4CNStAHrLS8C6v2zKKZqeQMQz0gWOZ0HeLwRdDBJk861jNLZD
8G8XEzTg/tPY4/pVR5l99Ai83xnXm/ytF8/5Dct0HLSZZ2V7H/TVfWyb+tFDskETkMXwMWGapHAD
c9n7xLnFypFnwhMdPhIya2CxsoGaFYutqzAHFC7u1X9/cfDfzfqO6v7/FP1R/LPvfxb8//oFfxf8
HRLw6PLAHgjjuPgh/o/vXf4thMotw1AoTPHwWvk//xD8/b8FtsSFTmZeSfLrWAX/IfjLv2HdRaMn
IY//3Vbi3xH86W38F73fwfpo27wK33Ourvx/sWy6KVgkB8VpJbwlec+9MF+jjhGbcLgt8rhu2KSH
OSjMUXCtGhPwjADJ/XvcQhRMLQh0OgkZbpy4uw27Xj8lrvnU3VAf++iqpRpSO7lVgCWciVbEAejP
jeiy+oKNj7zNorzLSM2blL44arYKy6oau/FkmCyPQR5TZm1p2ljE6MAKc61hz/UvP2Vt3+9g7i4f
BrDnxowy6I51WM/neHTlGXLrE0vq9GL41VhYWjDz1TjB0+yuhZmRNNurv36H2PxAkU+FDldBtyvG
EZNMSSgeX0S2BbNC/NYbwIy3dD1AMUrlvoGvzAhHWuoh0zaPPKXCdQwYctWjjuxdGgIJyfRXq2jl
7krhj99TYYZd63q/W4iPW7vGqFuHnrsWeZidVFFSwWAV/dZy2/HiYI4/OQX5dkpLHP84jdhet1MS
EJJ2MPFjY+ySd7uarS9Be8PG0SHd1GUxrCXe4BMHs9evfMdYHwuXv68S2uGh713k5Vo14Ufs9Pmp
TWf91A1gzmbs4AdsdcUfw6F9yKtxZ64gpg7LKXyuqjomdUSBQVW5ewJe1SGAl/QytYT6h1bGeEsW
/9wlktuEl3fjAeRiB/0rLeSZed65uiaWY5GH1q2b2ik0sLLeh1heNnNN3xxcvLJidWQR0W4QeFY1
ZuvNIOWfOm6wbbbspZeIPcoyevJBVLAOlS6DIwUA4T5orHZPs2Z3xl+EXcDN1Unl1y5MHDgHdjxc
BHhTXwRGhk3UOfnOEY7YNxXxa6hb2UYCmuN8spxntmoE2K5PVHEt21Jy4fw20PPbxOG8XqrbqdTI
Rbn/NfnQrBBOqSfxIMb5xn8LRdnsph75LfcjukCyxucuOnkXfKJybdus6ws/LXEAYKfJCW4fWVqV
x6Rs+gNGB4qGpnBfQvp8ddkBPnsqovIidByYb3aUQFosgm0/0B+f1Jn3XhdDcmh7K2ZUikV1Bnad
ZCu7m4G418FSM0VkzntSJIyA2Th+x/QTrTmpBe2wkyCzro1zDDrZN5hK0mRPPC3iH7LfThUJVbG4
oHnhMkfrcKaWC7nU3Q71wL/OvJeg9pXAaWkmEtayMJ+iXZDU+sR8VSKR3HinzxyOApJ24d46aAdF
PJZrJR1nTxGEcxfSG7YFTW3tJwWQnhpWe1eV/IhYdTuXBrM8kaxSH5Qhab/ig4aBr5NJ4q/0XAyv
zRSCRr7K1dtIDu9Y6pYXMbZcHfBm7UDW7mxj6kNldQ7mFq6ayskZruE1TJ4Pf1uFw02WBcUDlsFX
Pwr9wyAtlxze9dO4lK17Z7zsscB2tZp7k+6sNM/vI6zOGy/vA4j0kxlum1AADQrrbAQcXDf5qxLG
HFzmw7seY+JvrCZ0gQaDty4dGmPWmQCSBWUHBhwpzP6m9GxjbScSnxdBJJNbYDzB8jQKbnmSN9k5
SUrYCZjj9zVmZKCyy5c1tfMl0fXy0/jX3BwC37zXmhYU4ylweQE3SgevJS71gsJZfr+9lc/9icDu
dBZwgZk+YNsVqEl0yegNpHKsH9Ia6NUKhnQM79J6dhf2akP+1vBVv619CsDWGY0OD5gWL0HcEmxm
tD9ylCVgOk3D7DV1NZ9Q36ueTa08fbRtdmFJlHeaTLDZct4wq5Rs4PyY7qMZ7GUvedwVzQhTOB0B
iQap9YpHRJ2XvMyeBbHtMqRiM57YovjsVDe94KObA9feG4XbGKIYyHYrjMkBJcNNfAV8cVvGcqF7
D3rh+O02PSfWkJVHd5iRnR38uWbmE5QYRpzCh5UriyJbp222XFKF8jGmQFTKLt2FXvWt8vaj4HqD
ePHuF8WtZydPykrhcQGspSShUvQYCscZ1pSO6APxmV848+aLNdcxoZDrh4RqvgON4MS/Xew66xj8
/kEvPCkzkiJzOLjvFvLKdcVTnpKgEmAAI/2cp/78CfQ/2GYz6eQGBZSSlxFJ2VvqD1E0LH3n23wK
74KeB1Q7tj9927Q7LrRc+hSbBEgJuyz3zS3SMB5E3tZjIbtzf40UzF4AQdOJd8KavqrJit56ZP2N
m1dsH6pl4djmktVNaUY9DnvmdZ5AS4moUqDumsrlOBLxXRG4HqJbHjzQuoqRfMhvhpwQzVpyACNq
W2zWvTS0nzTBqF/lcnWTIxbTQc5i8Ij2wQIzlYan3VC8sWQ1pzZwFjgLsAAY1WkUDPz6fcCjSYek
MyAs+jWUM6Fd9CitWSFUWBuXnsuTJKL3UyeFuAuL0n5oWVFAiOel3nlxPl+32ScRZPNp8uPoFQOe
zIj9N8W9iaJvZ5qKUxtxiKnaPMS+4z5ZrvD3k1nYwnS9XDW+JkKfU9hFtWny0cypDNnDu9ZHbsX6
WEmch1u7kke/4XThuRzwDyn3fDAJkNTSULRo1B2735mbeeHoB1RnLvOiuB8Jfow7xqoFh3RJXp23
OGpWvU+8f1rm4dXN7beu5htlaJGg1QaD9WpBLciGuNjVLfKJUw7ui4is+oBJ9lpKyOjpo77bzaZp
GSKQa0CaApdQ7zoNOAe1257h2EYXJchrJW02PrbYsY9Olzdo+mAm5pJ9G6InFj7idtY3r7GA42Kb
gHNlDHx4/ZFzjhM6U8N4BoTh9ZieW64JuDhuqAB190lhwUGdSPSyCcAmuB6aCKrNALi309WhHsvL
FGTOKveLMD5RokHdBh13DpvbhYjcQNc1TRbANcc2j2gfYnHYB5KqbBGAuQDMQS+Jo/yfSrTmEFTh
jOSnk/0SU3hjWor5MrznHCEOS9fRIdQ/OXZzPzaW7g8FeZKN4csuDwlyVbNOcSN+4qnJKVwLrokM
qwwoXI/jnR8FFtQleCJpHdFZ2U9Kvy5t1ny0rgrsm4LKw9+F2wzOUxJVVD/TDoWfoohdlump/9mC
nStwc6ae2FUxfeMd/us9Ukfw4gFEaF3rT90r92kKqbcJSmLJeMIIHstel79CV/c0yxRZQ3ygD29b
j7t855bB66IWjPD8X+vkC2fvBEnBRJLUT4B+2z32ILlrxnx5lJA0WNGiA/QTXeUDtAqwBlnArBVT
mlKKcuNJ0+963vA7aak3j1lyZ6hV3pWxj5hmTPY7ILiOAibc4zBzkvoqzw/2kICVxk9+gOe8vFRm
6bcjzcCeQLmJSCsIP/sd04xxA8EWx8eSMapCSYDMUeUUqKXpjSeXp7iF1IojZ/yFKnub5X17jykv
pt/de2i9ZlcQmyfK/VvU4ZYs32Njh7/BlT6mBsZULvZWbfuHqV7EDZ76Z8rpjkXh30cYCLYG+LtB
LEWfhC/UNTSDeQlN1rHi7DGx2fIgzNetZKaf7A0X7b2Yi+XLZCThqfubGdHCPst2UQJycDYN0M0o
rSfqyIcae2Lt99J/sPL022eCfRCW2z/7OL+GVdIrVtdijh8Ac/y1GprWAFGKzWLwCMEevTbZgqwf
mj445V0ByHz5X+SdWW7dSrZtO5RMRJDB6ndzF6otyZYl+YewXLCugjX7cBvx2vI69gZ9EkhpS1d6
J/8ubgKZCRzZhyIZjGKtOcccl09QRGaxcXw9sM1NQufcWxwDWJGOAE5ExniDsCia934ujG3s6PQ2
6vkjWD98LedLMdbGSQs06sSrF04Lcc7qWgiFIgC9EZVN7EEBuLXlSuVD8kso5I9lAmgnsXV1FZNb
BiYxsa+VqcmOAHOB7EguFLI4Lx56djlA0w85SWY8TwpXu7hfCw9Dr+OdpXJmYTirJ9CASnKNaE0S
hZVc2AnzD2uv1ZynnTmC8I+QtBJKMI/Jg4OgHIYm4qZTgorZQRRwYcJ+Cqy+QJKg51Re1zOLa2p6
t8TCwAHoH8h0ClhM+rXTsEK3luIE2r/eexhqiDZ1z5DAj2exZXXU2fLhJm7Mi1w1107TE0TuRM29
MLR122TYYAjsbbclJrdLp4EjokYie900Lw6kFESntmmEh0r4dEPYgsPD98xLunQmeT6OOlA5oXWG
G+8mXfvAizmOp31bjOwskEnRnsJtKi9UNxqnI+H0l+FM62hNAEt3Dp2abE+kD6FJ3UQBuJInYy/G
7UwiTUU/DsIwYA+jXC0AwBUgxtpBEk/JnYukYEPEtH8r5zG77yfcAJS1h4jmwCjaL9rzE44PSDHW
f0EBayJR/E+WRDcJcUwEvTglKYXaX7Y0oUgyWMhzjmK6hLEqHyIsF1eSJnK0HSJIajbpQYBeauMB
pWq6KwogFJi4xZknKyLFgLgHtJYRGNdwaAbtcoxMo+uFANgdMxxdcpsonxgpH3otsEZF6UxPGsUg
bBawz8Es6uYnSvPq3u6AcW66iXloA7aEliuQ2gBVm/V1ajx5qFIn+4yaXyDztu19t+j8dHKX7BJh
3hcGA5ufng7n2WK0TbHThCmRzmk0NOPCZEe1umJ9xlaj4qYlS46JZb0XIoPDaULa1XmfNdXgnlNq
6z0UDIzzdvQ66h11fQkaUwSWnucv3mLXgYvW9ylc6Ie0GHF+y87xHhxjTk8z0U5f/lHZBXoQkALw
/GS8fl0teObQOkHEh0/QFd9JQRjP/9G76ZJS6LDRBfkDckW013PkT5gRHBQdfYjPDoNbNic3HDtT
qn1yvv77Vbf/jXJd533C5X/pilrF//0/0fPi3fp3/qrdGZTofEXGlo8U1iF5WOGn/wtaYVDXc6QH
olKCtxSe9Yxsadv/tFhwLRf8kMtfdflb/6re2fKfykT/4DuW57j8/b+FtlzNrv+mPdioUOAN+lDU
MPA6zl/gy2fWXQnVnx67roPGNB8dabPdqoH4Qoo0DnbpFttnVc238AEvDcp/XY/f3AbjKbDguitE
49n1MoSlZFdxvRbGMdmD4QorM+m7D75Z7js85gd0v/TnLBj1Pj2/B437nNatqk7rtpzPunEii6Em
BipHL4z+Esh5vpIc3v9Feb7Hz8Ve4fu4oCiU2MeUAx/e61Kmec03qL81JCezQjRAEeemOXv/Sq/f
AIpc3+FqLhVUy1x//uyJ0MKRgo4N1VEfHgKMGudgooPaDalXfXORLX5wZ6/fADtVl4GDT8CTtlpR
p8+uR4MhgZlVwfnNRkIw00UFMUc40i+y+RLqAYQ1y/A+eO9v3CRGbK4mpcR3bR2xUXLWSAiHCYYS
yzUQdcNJIsMh22ochidWZfx+/5kesVjWYcbYsriQA7IVcuyRBL1rdWTlgCBI3FzFMm2SDXexzKxy
UwExfUhNpGQbBpDx2UJwjRVx0c7nJvfsn64APr4ZEf7gXJs10Yl5RbwtrWGcZAH3sNA/k4lx1/pS
/4jHUnxrEpt+YG0u3mfw+7I5ef9m3np2DBDWDQk2X/0Bcjx7YTqBT2jTh0MrLIBba50dinZaLooo
q3Zlbzq796/3F8325aTgUpphOvCk4EHKIz//YjudRfIpjkbDbc9CGoz4H3HIXSeJ4MSfSZySVS9I
H2j7KTp1kFs9DM7K1iIwYd4IxX71Co7MsCJnU+QKygOpxwnJwfZLYwAPouvwWljF5l/kttsPDdhH
+sGoyS/jtohaEgpN1ZJ9rTO2u7iNd0S8ll97bXbjJra9eEIR5XlwHhWt+5JGertzy85EAa+jGzjs
qB5a10lWaFxMt7wy1z4VyBCEwP2yWmcH8b3xZsV7kzmFotnXiMCTufVvO0JoOZWi3Vt2MM4ruPti
Mr3NpLrmq0/RX1N0hLOyCsTAodN/iTeOBvOHDT5s7BPV18aPMJnsr8xpSA0YbA3BZkt7nfWtTfPP
TdwTtxHqZkkFPYJhjMRJC7rIvkimIn+sqq42iQ4QzVOYa858GlrklpaCj2zFmqAsuCGFqqm3p347
jqH4MVqNSa43LYBrMMUWArK5nZDVVkS0IaCYSHwpwoXgDKiA5PByEhB2MCBRJMJM2nLcVU1KUK6s
4wb6dT3Gl27pmne6qBFsEl6FYBt3rkwCu7SyeTfPI2F/KCS8S8MkhmMDY4fiGAdYLznph9pwSXTK
Eo0ljuwxdLVufzdCJPEhTsZ0bPouUY/tKDyaQbWY22Bu64FcvnbQ3wqK3S1yvqplgp/Y+8aDW4X7
xaWIhopHUq5Etl5f1SX6yw0s8BTWYsNeFs3OghiptbqOElYHIGADajrKd5R+CBoyEOYWQcP3/HVM
oFJuSfJNi61DQky4QQiIA9rhHHvv03Uft9rXxmNOshSSkSnCkoWxayHK1s2si67oe3QQIp3udT2u
MT6e3/Qbaxbj40gjYUKLl07f3dp2VwRx11zHdjs7OGW72ls2vQcKc69Us1zNePjQR3Yx023K1vyA
9gyiXNwXwxKoOJmQp3Xos0U1d841aki3C1TSSizUSECB1HUpErwQg9uuj5PxMsEg/HtYavKCLTnk
9yQsjdfOIvBbc+DGGpLOWXRl5iXWwJkRjbQ0x6a4mTiLfBoxFN0tgurtbkZDTnPBKjKaXaLfoAzw
ByRB05huR/ynT2M5oILUHl2tvi4lBQwWMKhDum8RPXIK+ImPRy4oxojBxDbRmNfYlD2UsgRoRTsv
j2eKRq5BS6D1mum0x1ZPcgIWT8TQ6VqrISNZ/ObB10nQdbW9bJd5lL9n8jwEamASu+ln5PgYFnfR
1c7OLKcnjEEa53HnyXIlcJB6OZViWYKClptP86/kW4/tRF0gbAbxNpAn2W4NSt950BUc+II+Ega+
e4JaoqDEVkEMg5HbCD26en5KLZvenzaa5BoaVzdBP2o5WiVtsdqCvcp5MI0h0xuIhJpjZ2WOOzdv
SM0gqdL/SXACv2wYJ8aXNWcQDVTtisMA7IZTS12c1EKEt+tXrQ4O7hMnYH4aHg1V+/ftwqe0Qc1U
kb/oGJy5y5qEB3ophf/L97p4YREV43kzSTvaxLAk1CbGOc/YG002V20UVZ+TrkeCBfqxwvE3m+1F
lnc2SaS9IHZ9drRz05Yjc4IzrSHZuo2rO7OjnI4cQtg/iTbrvnXsGSrsVPR9TkM+7K0kAdEOaFeQ
pEbpcaJLgXDglvpqScG6K2lYjkNKaRphFRTYcZzEcBq3TfgpUwk4saEm9yGwAU429MvWSVrGRDzH
Lt3D7UQx7N4ctfelnkNBSBHKrG/+grTpFLcN+Y00kNXDHK92gJiOmN4VJqGVHAb75rKbtUs1YWkz
Ytdi/5Lvsf4WD3P1w0lNsgzsFu0G8z6G+m1ukqE7DVCVz9lUxJ+E1+TZDv6ypgRI7sjPxTY0lX6j
Nr/1mY6jIG79Gj1gQ9VmKKO5DCQb/UvZe/TmYrY5GaQkm56NO6vJ+83rHMtbIlVtCefEUVgPCjXP
DKrI/InrDXq5ZtzgwS/cu9Yw8m9L7ApO24YESgX9rRdnFaeEDstwTJ+2w/v1gAc/C1lHFps8Rh2T
Ng+xuzoJh8QDFkCcUR7wT8k+aHw9XYBJG0Ev1KH9Y4Allu/CmY9hkzX4SrZJbdKwHgkhGfnOqd+d
ekWFBJM8ohWlit/ltBmqGX9Ugwtm08jVekuAkElaNUCfi9QhdGTHMQLydOPG4Kc4XeNYbwlJQ+qs
quwTqm/sw41OIC76cxjezexP22AqQcVsPNvK71m6Oubf0a53NVtFAurqcHkiNwI6JSN0/lz0GPSC
Cbg3CjmJfWC/OBXU+wbnLUFVXe5rfordij52Bt896wqn2c60I0+LsEUQ4BZ0XrFWZxYrwUhtL1Qj
k7uM9UJRozbNi8qJTbSi+XoL7B311wYOXUx+jZtlmyQm4SnwjZmPMho6b9OhG3iwnAUFMKUs1HFq
dq3fxYBIDt1anRHIJTDJb3rg8o8IMNAOZ1Thf0g/Im8ZaVz9bZCUw7Zw4dWtWtYM0C6x0gt2WHoK
zHCQP9zGFb8co7S2rmAbRYd2CH/DVq8o1POoMtT3S3Wthcm7UBZq+e1YZOFF4vXWT2sZu11eLtW3
op9tJNSTj7k4s/Q1HGrz0qgmgC+Oyh9dx5iu6aDFq0wopKWb0F/EKFNm+yKFZZsJVPaZG1WnoElg
nLsVQsHGKqGeg+npf1V1sjzC91dfDLAh56aLN4KzZEuNr3T79nFs0eUFhAL32yK0bOdSWaVqT8hc
H7HnybQGs2eJy2pyzRmrs9ffD2yVvk+938rTmAi+L2FFuZ5NFMtNMIp8hmmUk9GHtSx9UHZY1YFP
R35PDhXon44w9WQTDex2N32U8GGJLO/PdO3WEOd79ui0Y/gzAUvv/DvsC7K0C+wgMkgHIg0ApMBB
XyqUctummJf7pnKMCjupPV+lVeM7G50RbRn0DCHwvN3kg1tWxJ5uMH27X5qxHkr6mq1jU66ObWpS
LaIWf4/KrJu2nB3C771pkZRLissXvLhor8n/M4mTS6v2roh9Pz0JW20/MGjdL3E91mesc5G78Qt3
VYxNaLDApugGWIBIHHfVPKxGHqpPEkda08V7jIs1RCTIDfbGp6Ibn4ncq06bVkzQI1IDIi+sXfPB
mF0WRKcwaitokOWRRFGb8QU2b0tjqcvMJ8uUdU8DhwzSXeIX6VPjTa299fQM2gOGrORwXDTJuZrF
RExZnvu3om8c/0TBpcEbJuz2cxfyF2HcxeOdXOz0pBcDNoNWpcXjXNkwcTzP/1kXYv4i3W5etjCU
BZ0akWRswuiKUDYzRPiI7gFEPAsB7gMrN9CZJP5Y3rRJJfDWYxGi5Cti61MTt4Q3hx6qNlhKEfM7
Dt/xLikd+ptTPLNb69K+4ZdjI9Bg1PKNa51GbNQAgJSnA9b5FC68kf2Eqcu2b8H2cjMjzUYALc0B
kkRNvd3tB3pK7AgS/0CxrRqIHQDxucssJIjb0q+X69QIcTAmrVv/FI5kuSZ5KUyCMGkXpLzRgIAi
cpwTh3iAw5R55iq8owFCQBggnK6XvJm+Rxg4x+zRw4HuF6TyVmVbYeKIMJxxgAmPF9i4UbiZlk0I
SRoTCEiKXwChqT/FBs15RLW0SlQESoHpMUS/l6gxa7f2WMXjSYUUYUcXLplIssspybh90z9q7RJK
LeBLJ0h+s+ZXQ/d1i41KYqlIsz9WlYIwLaD8ibN3hj4G2FWG1HLsrMS23ZlZyVgifvz7wGaILnOY
hUMgdU2+k0wqvj2C0t3LtGkza49KcmIeIEtro11BdjTKjwkz1YJsEMi0EDcqCWfaQ8jyLeBJPYUe
WAoEOozAly9dawb0HIHZIAyuRRtjsd6zN+dPEyoOknmDPHf45URr3yAqbFmyMy54hZNe9EmaJRKh
TFnRXkjqvDkbnGH6knrFeOGBPsTKwYb/NJM1CNeB/uhpUw6MNzpF6rYfpvGM2CZ5P9Aj5JjAl2mx
xW+mb6FpFhuz9ESzXxq2g9RYanPf2mgiOMWxUu9qQ003oWuQjto5mftldhwI7lNFmTzwqn4h24mK
UxtQHPbxxbItAEiRDtOtmuFL0ulR8jpCEvurkx07fEJG0g0Mp+K3T4bKjywm4PQqbZf60S7Tnu0g
Dqb4YBHBhNWnIXfjhr6D9dDrOSHwQ8XK2Hg+SE/0DD6olVi0fDhRJfpsR6U/hNZipTSGQ1yx97Dr
1XRO/5SSXZtOKHTy0kZBa6VMxDkhkicLtW9Wd0a9Q9yZS1AVsqdZsrwVxX4EIrVKmaHbbgz8fV/x
t/rDlncvP+X0pBCQDnrY5n2bLttaQHmnKuqowEwHOBRL6ccXfgtTm/hWB7sc/zpaxaOk153ZseOR
rk5QVwNj5nJKy+6iqysA602jnSWo0jrHGKwn/E+h8YtlIQT/OgrMX9ZAglkwFgPNlIqNK2kt65Qy
hukod2yTwIu0mUeLhJOndzAbt330cTC0J4KAjtPOaqefPhGe88Ejfm+lOBkJhB3QKGx4LDt6Ur2F
rRXdchk4bI6sgCZF3hFnJUc61iEhzGZD0DHn5QbBDDqhkgCygWiMPQsicgDKwUa67yCynsSqQQGP
4DP7vvARIyJDgAObP+Jpx4RxoQce1O9Uz+oXSkF97iWuO5ywd+MwB2Uo+Wourk1KWMR0QR44Pvg6
JqNwZq/gB7w4MqnLpoxPgRpVDglujvqtrKnCdd3WfBELNScLEtSojMNckvIHYEeahMu0WpxRrLA9
ICXRgh1fFuwiAfrMq3w+U5wkUbDuh7Spp6BKCL8+sMjm+bYbs6HiAOkl3i5ztXE+kULKHUZxyjSU
DBycDY+Vk91c/aMz45S8nCoarzIrW75NXdddtMlsfGumwviWC8rc6LYrkwWeyFTrLGoa5DM+iygh
DHiwEaqnPW4tDo/1d11i8FinApx5dVdFOWLDIvKulCzF5zJJXewe+IOoOxRa/OwmT+E0WiXZUBwX
/dk2gLUe7G5UDy1f8XRadI36BfpvuW2Uh4HBp0GccpqKHHQRqbTpxNnh2nVsOIFscooz5xmTMP8Y
k8qdJezCP2B3kNjRYc1Sp+EzgEsmZc7gVHiOTkdr8C58muE8ZuKvTy2MN/Dl6VOxJS1768kFWKZR
F6q2PHXBHA1bt9bpWZuVfR2UukJdWFa5S7k/nASizM6X/t4dKbxt2jTtDj0+nyLoU6cHplqI5ooq
ckxgrSpmdKvd0n4N3VZ/ahKrwSqf1XFIHcgp1b5oqNMEZWHqn8nMRhOcEIKFDTav/qZYkKij5c+y
BwTEnEyTcaVgab5m1pjKBEsh+hoTQZxi5GEzqzlfQq+R+D9nwKnjlp963acRWcxTgiSQlaibDRZD
nFH35HKBiKOMrV2CRUL6glE0G3iSKqPKDpJy3+9xTr2Lha19C6k+KZ5Y4qaLVhZOvF0LkzEbjhVl
WTYpek7J/+wiAUliq7qqINkWm7gbJI4Krxuds7OJaC83Z9RS0nMOFDPWATIV+qBplbNgWFlG+GQD
NYVNNtRth5XPJ1cXkrwvs88T91bux94A7DPQGNed5XA4slatX2QN8bhzZnN4Yv3tu72P7OpyyiBe
nhKZ5JanaZXb7IBcp7J3MfiIDL92jqiqSqeHfwAJlqLsDF4utcTremiW29GLuqt/lGGGQKYYKYfn
CIi2CDHcE51TI9m/Xzp+o7fATG3ZNmUBiNbHINg5Q5AVYgcJauFEZ8uCgw8pAWENbkFFiUbnrnex
Frx/0bVhcVythr0rwDnTEPPVUUvJKjCPSD4BqntsXfuBbcmYNigD7PIJydG8bV1WqBDR0AeF8hUd
//rKLhVyC4Y3Av21ifSsMi8MVHsI0dfJ2sTwF+UjTeJC192pWc33shbWhTGZFAcc8P+61vCmKEoL
/Mse3lZkYB88iTV879UvhD5f2iwrCHbMo96O3RaUqzWPgujQlmML6Y+oVooAjUS4QZv2qx/G4aIw
LJw+S7oawLvhdFA6P/EVxqIsZv8Kd8A9h2TXPIlmCW+dMOfkZJG5+P5be8l5/tOhYe6waNTYpmOa
x8/OaTRcuhEbNIkyirpSX16gveuJ/K3URYJolzINam320QCDoUh+0AWTLynzf13f8pQtaBE51isK
sGqKkcBc3p0PiwV7JTK7zZjmeIZVAwLCwJogzSbZo/tKtkmJigOm3fxBW+x1l9H1cOIIISzFO3NW
Z8WzAWRgOcBqh0wAEIl5lqAIo61h2Ve5PZWf3n/ea8fr6CuhIeLbvqS3Y5nqqANn9toxtGIxJNDL
g7WOagKXc336H1zFp6Vs4VHz/WMONjrrVjYuJ0MrkgS1dJXxuawy/UHL9PW9cHDxmV4AEq3NzKPv
zrMG4mkaNsUNOuh9aYUmtxXCb/7br8ezeS/StfDcmLhlXr6eMs5Da4w7kHL8oRMYi/qsivC3Fh2M
qPcf3OuR4Dm8Fp9vYn0/f6aaZyPBZvvsihj9rM3h5dyoQvfUzFOx0w1ysPcv9cbTc3EGMV05gv9a
68+fXQoUALLQgu06y6K1sdaaAwXF8oOr/GkSvhhw6BokO1MMzz4kluM4DBsnmJlrLiMcf9qlNWVi
llbvaRosucuqRHNgDKdtGdvLzgZsfEC0SwEG2Mhfyar/bWTBq0WJLAlTOmwtGC+WbR29xch1tNHb
JL1A5rM2HnkQAS5UG/wkqv82mYADEKn2wYfwaibmopZp+hb/cWkBHnmi3JFdSqIZouV6krXYQW7C
xiBaEGTwpjWJLh4E/vQ8ocPx/ut968GbGLsc/E6siMI7ul+SxCzbSLjfWKHpFYBfgzQFsRDCa7mA
My6D0ScSO3VIzuoHsoY8xGsbLzSnD8b0Ww+eMSaQT/CtSnXURpZ9aHQZx64gKwiKN5LqokjX9mNL
Ew9JmnG2CByQ79/96+euPLxwimmBSdX3jmZUh2O3VWLqxSoN4AKMWhMsnbDPSvKQg9BFXuVVmBTi
ISo/eONvPHdsdquExubdS7YjL7+rLjRoRMaYeCrHpebFPuCcSg4HbzS8X6dOZ9s5y8tNZ2TxLnGQ
TEa9Kra0tKPD+8/g1VzCrGX6q0YIeRGKo6NfZEq9rNCFV/GeNeD3cpw4VbNfT0dEwu9f6tVcwqUs
5OZchR2HLY42HPnY4Omz2flnpZeRxAWC3bbEvPu7V2EU8Tkp4CfrFu/ohmYZx4q4tpKNrdAHMymS
W9R6zgfD9fVjc5ixmKsw36DH+pMB/Gxe7MiH8iIYMEFdc4oc4iIDAZYhZxiQA7x/Q6+/DIQcLPjK
VdBtUHG9HCph2gxxb3EpQ8ei34012Jsu8ZxdkTqwP5aeilketdnl+5d9/XGwLrMFUNK0mQu9VWny
7A6R1hptaQ5QzVxCNmd8S+cTcYAXgxzBh3cmxC7kvhun+2g2fD1M1guzHXBNRG3mKo97fmGZjyL0
OiwhLj6nL7kPWGQm3vHk/dt76yoej5Q5D4M4N/nyKjgq2hp3Hwa2wvQuy8p9mEgdvfkPLkLsDXeB
bsv8A7989gyHnq2A6AHueVamTkaJIWRYKu+DASLfGIyWh3SJrB2Fr/b4UNNbkx6KMsRP4/bqyhoB
jgzsiS4oJRnY2ThgS18DYGpVfNPjtg0WrDQNde3UhMkALAkCRXLutZNxB47M+/7+Q1hBoi93k57D
xgDHseuS2m26Ry/UHCaIKtT8grqwfwtiQR/7url1xqU6t3wKDjnREYRh9xT73dHtLz1PlTvp9uMV
wCVcmmStH0yZjvfv/15vDXASxB1Gm2D7IY5WXe33s6KjXBHDIot9hCp42w4y2voFht+lGX5FeVns
5ez/fP+6b7wttQ6JVbJJN89bf/5sUFBowwgiGRSZQ4VlCD1KJCGdxVEUH81Srw8ujAhSlxDw2UIp
FCIvr0UPczCWJmHzi91tN9R4SIt8tnaIra1dN2cCV1niX5Fu5V7Z/lKAblmMDw5vq3n9+P3jymCR
WZWELjqxl79EjhO7pwYDiEGZYYAI09zhDlxJH62meou+Wc6Tf4YNFkdKqrq7zMwjjM5FdAqIrv6d
t4Q/em5sXhc6R02BAdb5HM90afB+r+E9tUS10in3HlYODjwd6ipwGmAW77+4NwYMRnjTxgtPFhe5
OS/vo2BPRsggUYIZSYyPdpR4tyEVoh0C8/J2cUPjXiIjuDR89EnvX3l9TS+3xxxc5HqGQQ9pW8e7
hViJrhY0DYJCKgI8PQAgAh3sLdsIcdvM/kefxhtfLBF5DssaDkIKFkeTI3kDzO8xGQw5esJbdtn9
p7nEQf7+Xb3xISA0Ny1KQCRQyeN5gRUmSaXPqwOO3XwWpdUwY0XJJ1Kk5AcHWvnGGGQ9sXh5nGXQ
VR+NwamzFTOMLgLdSXyxFqnPfj3355LIRqJyImQpo5D0rQXfSmLWBz0WX2WC16wdQ8iizQeTz+sn
jERKsN+Wf86K6mjrSQMpyvoBMr4yZHpQuL6R8RTRB5/e63HDngHlLqOHaYDtyssR6xMIkFuGRvmY
T8l9qalYDtofT0pUu1dVSXPg775RrkeuFRMN5jTXPJpSIX0IdptcT5llsm+JWd3TbA7Jpms/Sv57
PXi4lOujC+f/GKpHt5bQ9cubqc4Dt++Bw6z7oyXzplM7oXX4/l298a7WLTLq+vWQxmb96ClmiDbc
nBEz5Em1t1d/Dkx/44OrvPmufIdFkjgmSghHN+TJmAjrkRsK0dDwmmx9XtLnCDCuoEABNfDBBujN
B/jseuvPny1DRCaJxNOw2QbdL58bB6Yt4vJ0H0/FR0WEty5lsdax0FpQT0GIvLiUJhIaCi63FpFq
sVHgyPHw5/qc7CT1wcHqrUux0JEJyfafBuT6lJ/dVWSOAAcG+sZp3anToctC3M7kX1SiM7bvDwv5
+o0hiaeEDLaczokS68b92bUKQngo3SObK0E9PBHywTldpd517ZgWZLVKOwGEs57lDHBG1uoZQ3Fa
XztxEwapXePYKhtMmR16c9r/Xd1sMVfIDz7J14N3/SUZVBKVNqCio4lGQEjy655JFhZXvZ1kGO4j
2qj795/F68fumWykHZMNFcfp40MXjWlKR4ObByZSQxz5RX7aNOCXVUasz/uXen0cwvxist9lHV4r
bUeDibgWJ8eNkCNBWspsi2rA/Tp5KGxmCdhoI3J3hUl780e72DfeNoUpbtEGRcWJ7+i6oQ/0WLGZ
DkhVdMJNGUFm51rdySDDcx58dcvLb88Y6suVOajhfM7c6hDHbbSrXUpWQeoOyd0ks2thD+4X2Ywf
pdW9fgmUYhyH35KSKp3Uo98wIt6qFh3aOm16/WdDRNVlL6gqxRGh1H/3JUARYvHCgsIEzCn75dAH
nizo3iTwDQzf/2aamQfn24WlOAplbEPg+CfNHH9UAX89lgn0peppS2ZJQSX85VXTGjlCU1MvqRrV
3nmjNd96eoEG+f7Nrb/8y90WuztLMo24jDR57D+p7ZCotGyiEkdb8WyZCgTbPd099NQexOKuRi0z
rFZgg27kBh7ARy/yjfvkwM92WVEl4RS8/vzZxJK1i4TyItOAvbQP+aNPdzjEo8/v3+Ybw4XtpEsF
ii2l98c19vwqTJRordsupb1rDbfdPNxQni0egHhmf3sOoq6EIUXi5WGldo4myrmJ4BUbA7JG4Yf7
sC6GJ1f49Zf37+eNYzCXoYpKEZHCj+keDY+lqjHp5ARhTVBwd2BQkAaAUSEecA7BTBDAtHNgwWyV
2aGqyOd+NzkjGQQdYG/RmTukYEjkUwCfkmL3fzCoGFbrKcxT6wni5TtFtElzamwRKiUEDbeog4My
o3vPkSFHiWKiiTKdsNzXDnyLnnrtB9d/NaZ4Lowapma8TryJo8mBGRLzs22twUtDdheTx3zptmHx
wVVen/XZX7NJohSxlpPZdb68TejpecuqHAcCxd5MdWgNrx5D9OglKBQAhplHuJqHIBRKebEjsvO7
kvFwyFCd7wyo1Ttt5O4dSD25/TM8/laCzP9fPMz/OFwcD/m/j4jZ/MpJkSyeO07XVvtfjlPnn+TP
ktDMIWRFuzFF/GU3JTUG7QiDRZiURlAF8sn+ixWHpZRagiMpDXpMG39cmf9ymyof9hy1O0S4K16O
Q/LfYcW9XOjX3QobCVtROGJjQV/kaBYUilhCzPAQfu1Z7MKx3FJwvO9zdR4OutubS3t49lyu/5rh
n6fR/FEc/Hvi/9cVKYObVAWVIJTm5eD9dxhS35h3SmbfE3RkKblGLflGpt/fAJqvCQO17v3e/oH2
9TZNaqKqG6QZBnj+3v4V2/YFkizKD+1DZc35rl0zlRThSu//rmjq+GWe/7ISciNnEgrqqCfYVx9N
qgiTQkeEgIB1NC4BB1rIVU6TXcUJtMwN77TcO0iKTjqvM79olS03WZIddKzHQwpQY65KB7c6Ds4B
sR9xdiDIrck3wDSbxIpa8aONNwPhaois1mqsb4jLIGbQ/1oZviRrEYbpfaIGAg0abWY7Tgp9imvt
hj4a7spytLa2W8xbOMmk3/hgj8JofpoIrZlgsWwMdD5g56XeWrIkCE4juSQI7NbEXw/rzWoOiw+8
WptTdDGSpoMMhXVeu2jUEXZuYZ4Q0NHGMic4pfW2sZ3Km6YbjBsiX5099mDoSnDrT/oF41iDIyzI
e7HzDTJzJKm2YdHEw7ZMZ+tXmBnZr7ZS6b6PiJLtTJKY7d7YCc9oyLZIPreehodelPdxp/xTrNEP
i6o/262GlSBh14FJOMOlkh7SXmQAdZflghaIf8q091VOETkik4/7YOIBCT/SW+RexqEHfL0XVdPu
osE484fmDpaJuF2GetyRHU/90xiMSx/sQJpmOM0Q6h7C2WKezHyay1X/KUJJSkJZaV8mhTot4vTn
mBjFde6HgDFKgd+59K34kKz4f+Jts0NKOi17Vyvbdo2wT22AMEgmQEyvfHeXyIMl/oyw2SRsgTC3
JiatMjXUHxp20A3ehq9Q3SVZccAZBvB7Mb+XviaZvZLwfEqSkxazLHaA2K7tBT8fKBC8TS0hGkkM
AcQ2auweWdXgh6yh5sKb2aJZqy/zeZiISgh/p04c/YxI7gOxzal0yBGDJ04MtQ6M3w3FwZR0VjkF
hsMoTZG/bmGMW8QuqnSLwC3a2577o3QX4sc84+sY59YnCy8vtCDZHsya/kUso++ASvKHxmnFZ3Kj
JqT9rsS5Zofttia38pI4ZWNH3QHsG1CHMSjdmryYsL4CjlcjHAzdk1TCKi49PGMtIBGiGGqw+7PM
dkonY6BrYlFSaX3pEjfl4djFaaFLN6gxsFyFBHvAzPbtJ8i5OUk/M8Q+4h+hfcfXlQ2U0bVLppzC
90+Y/6K7Rky3mEPg4VvQmEjpOcmr8CSJR39TOxrZu+zabajrfBdFcPp0AQStGcPbXJnZld2T52uW
qroy4Iw8zqY7PqIXVjf5LPVu1HGRbOaBwGYzqanG+vi62v5cO7Neg7FGEhJn1W9CAq7zNem6o3WA
BMDon/LJ/uRITfMr16slEf20OeModO8UKXPKahW6w9E9tGsEHVk3CxmjadfdDLg6AousOmsNrRMO
ovlxdBtEatJsd+0ab0f0QvNzmIi8AwDnPIak4GGyS07meAWHJUTktX/S8iL2FF8VCXqLWdRXEsHt
iaud+9SCItxETnvTWn1IXVtGcK4JqamGFiHBGtGHUtD8hJaxIrtyNq9BDHjfZqNM/x95Z7LcuJJl
2y9CGuBwdFMSBHuREtWEYgKLUITQOPoe+Pq3cPM9e2VlVYMa1zAt8+aNkEjA/Zy919onfFafq7qq
LlVSZHeRqgE2P/kojCYzAh7F1S9BxyjC6lc65i3gkLL7DuMacvlqFrRkBZc0gaA0iq78UVfxzzmf
+Fn2HadrQLdxa8lzzuWPpo9+66LxVRPyAxbSOzjy3N4yXI6uKqvh3MgG9SE5ZuOlNfXpZK1mRAvm
M2IdbInG6k3k1h8eqn9kirTSuZJQ9QP0MaSRccxZLm+boU/OIK7oUzkGqS3Tqfhet/kApL+tzQO7
73lfp5ohNvU/asdyrik71xblWXOqK7+sq/7T6VYhZAYeayEDtIoiqafor+WMPdLC/PMtK4ySSyfM
HekBJ704kbHvEE+6q4FSdDO1sdotz3L1U06epCfordZKa/VXmhpe7OEfqeW0+i3zDtNlZDUGSQi7
g74XWVfXxIhJQULd5GrJjCapHaPQ1IGr9uJrSRK8VJbbh68sv6Cg/KPbBOw5PoWrg5MUavEMSM8g
KtkcIdKmaqvaCq2ExTxG0wkrY/4UQWRj8N5By7T8nBXIrosRgJb/uEDbPDtRk/AL6JmbPLZwCgG1
x+Eg0qtadaL1KhZFXjGye6DCyJigD/QeaDqf+nEEdEv6k9guQKuNgJl46cP4e9Ra7x1YiLfTeM//
6gjEnkUvEQzQr+nPIo4VveUeU8GYUT0GbprDd6J0d6vSUP7WZgp75I2WwySHh6hh3mO37M8RUZ5d
laTLjq7y3ziPsqd2yuGNO6MRtNl4apwWBoapuntLFIeiQf7RUF/YoN2qqG97ZXyYk0JnYIz8s5jc
9JoBWSRPPUCaSOaxAMPp6SAaRbdTkzZhsYMl75tVTWiE//xJ3hrwM1Qe0sGBl9e3uF0SMIJjdxwo
nLm8ga6cDtJNRYsRRvTAi7LnHednTTY+KDxUgdYlo6KMA70w9NRLl8tpyxcivGgkgT9Mzh5blFvF
zXJreZh765BTiqQH2I1zvOs0HV/o6LiXOjONo5JG+N0704gCByS61sa4dmXVHGDtf0PkMY9Ayssz
1ATvPWn5kPLI1qYx9ltgE81JTyuaFNTsMgvOvN6dIBK6B1idPU4EM6aeggMuWJY4RT9iT1dZa+xV
7W/CTBLeXrl4QZZP99lqC9TdRuv4FIavcF6xx2XC81t7GAItp/iO3ZS3WmUB2CCIhRjDqtmNadUP
SuLhoaaQf2glqwjc4w0Yyin94FK9BG2Fw0Dx+js3w9Qh7/P6KXBrtqqAr6rfMkvC86js9q8GiZCW
fx6VO5GX43WMZntP2b15kfb43FFwhLobPcbWoNpE3Xu7sMrde5T3tmWYU9gZLR18o+gOLo+fXR91
VMnSMj2Xhmbe3BGHiduZ8oLlsT1By+v2i+Xck9DAKUQdMpWu+mvRRwgslgQHJy4gO5lJ0PcoAyM6
mQTOZ76Axlz6vYmcaBzq4kDDywBPlH0omFeXWIYvVFid1zG3WupRWXGSg/hTgNw4UU2i6JCbiBiH
7jkalkMW868tdbSpKLzKhcFqOCCTUATReaelz44GqSlBHf/cuz3eFnNx3SfepOn7wIryCTh7ydMR
ZVsH6RH2QgRoLrX/hmZbXdupEe9JEnkfLnZATgqzt0XIwqihSgv7HotivDOdoosNtDP2FwZo7LHH
fgBbllZny0vbDRz+H04TcoAUNGhMF3+5oEr6ZMxAqCONIDQSg3to5K+y1SiK0jPYTHVq7c3eOglt
TpBM2dc6a5mEimbXOVp2Mc35R9rS7uhsLzumBs4/ptCUUUFAWpXz4EmXbDHVeyjOeJMNcfpN0Hjx
uen9Ub39Cx3w61xWzwv3sWum3K/KNn8x7oxfSzTwFMvFVbn5a8VB+5Qn8Y9MTp295U/mJ+TVfVpw
CcVXCHkbqoK/x7aNAoUE+JgmIdBOiFfbLLP6A91RK8hnCHjURNXWYY9zW/Ll0ZQFeoO4o7bVTjaG
OKYGibzzm0TwNzdX1tfVS0WFFX4kb1DZVxU0r/APqJBkU4E5WXcZm9nFMqbmuN1ZesR0ixcY7cuZ
lpIZapsYIPOrTaT1wvodbJGNnocekwXa8qi3bX6FWg9cBEsDjtG62JgQrjmMuuIOYlVuUhpQ0Jcp
TTPUP0TUwoO0Gt0gozD2Mk7VH3SnpOfmruXq5Gw7mlgbAqHddrTN05B1+hNbOpSb+WLunMj56VRa
e5jAidzQLpzSMetwErrLuagkSvmCyM8FdoZfIBrkj9Igv4C3G82O8ZyVPCOh4PqO1OSlotJ1jxNE
0AazJIY8WXci0t27gUaX+KOjGbktkuWiwHz+8bryY8mKNbONrqnmkkNNIKcbJfThd6TWs69jZg8A
7OzYM1fwQZ0srN5sb/oje3e5pWbb+3PWDTMYcsrthRX1h772cB5oB8o39H4ckC/gINIR12DFNXMJ
u++I/eCOKRWPYxpDCWk7i3fioM1+0+qfdfs9RtN0HDCeZZsqmT7HcfBuUyy8L00ti981JaRDTkhg
QjJ9YxjRFEyqzPeJJV/a3IZ4UZnPjfJ+F43+oAMfnWTJtyFZuEp2s/NI4rQ7rAv2H1NhJ/uaazlN
8DeYaugireQnAsj5iXoHpG0P1kWchtMeDlMP0U26zH89brTsGVR58XJamRCroS07he+J8k8LLPCh
IkFis7B01FSKqkVj+7xZcHg2yK/GHHxIk/Anq3vvxJ/p057fM6x8QWGUNy7s4qVxJkjV9Ksow8wv
Fp2hgMBl+1kK2sngkEElhire6x0dOZmu101IsxuGZUT3Fu5L/PmAvY7rj8nlC1vR5/FF0pHvzPgL
7FATnqpc5QEfIECBqdp7E0dgfbrAUU2Dlrv41glfvFmp61iAiYUdwhBP2G+lkx1k1PFLx0d/SRZu
r4sOxcblubgMmnyYZay9c+busbvZ8zEv8vDLmbiz2y6davpKdNxU+9Go/uSoZkKDEmOg80rTp8Po
+ppFfTllPUbq1az0txbn4h4aoHZdmHEcuwFJH3xmDIvcZf8u5lx9LWaTBoBS539Pq/9Hg8L/jey6
NRn/348Rt+3f+L+A163/0P8VT7j/IknHoZHw7jo3XKPi/x4mGuJfOtNF8mlEbRkOrs2F/z9MpPzD
xdyBeEfPwiVz8/+Gie6/LNInzJAZbtn/SKj/B6Zp4fzTZ/mPAzP4Xv/RNC3/0wR+jnDVQ2Rfm6sY
GkuKjLwxUGd65lsKwf1IjmZlbiJ/aJKQ22Hv/GKyVW60ufloCh2Ib22qIwsvxg3ub12q56ROdmtj
RlWyvQzrQw+P4nUpreKJuebZydNi2yC44G0Nkrctjwu9GTmYFbOu6Zw17QHXJPgMGmlWmm28ElFO
eeUuukGFcfWs/Ked61/lGB5k13y3msfI3jzplfMSiyHo5S7O3mPvbzmdUep1i36wwlM0El9OLob7
BtviqU31eVPL1Voz81bae3TDa9P68qrfhA0If111yBmbkP5FnuT3zpt8HUiei78hqd+ZLh1X26rb
B2YYnVtOXQ54/3RBS34VhPJZr49Q3b9Spb9BDD6Cy39yPRyYdX7QPM5pwK6EdUubz6WwmBboYPVB
S+TQ0uJTNKE7k9uGBzGYIEnKs3+PEB/wY1xxG15ypTEsuhPo6m3ngk1orb9apL0yvWppsgKV0drX
JvpF6nhjhNxYHiEMhUykB6OegtkQjAbDO0bdHWYlSAT6NZbVYcE7S7FPWteyRbekpq+0WQnhaBGh
dvvzNF4cfbzFDEEo1B+QYP5WDW+ZX2C8TE6PK8sqW8WxvhD7JKLxXxgHb9CYa9xkR36dsiyVLgmy
N+JfG0cARsyTyQVRvKf0hHtr3lbjnddzSs+r4Pg/9zr3oNiLj3FfXgZliC3U760VNi9Rhh7QuIf4
n2IH+1HT3CN7eDSu6je1Ne9bs7DWon3PhzT/nCASEJubn6PSPZuDntGEd5lULYHeUdiddBlUo/7S
Wvx0F/qV5sSqSwAZk4vxbeh/pYE5S5TDdU7f9TbfR5xyWofI1PBRUYw6dkDe0Pb4OvTiTT2Ltzac
uAvb3CrENp8p8i9HrxtASxdniAnpdmjLmz3jKuu/U2d6wj/mFzgocbLsQ5BblvrMq8Yf+pEWdH5O
+nYji/McP5p69GuBMNz6NffZWxN5h4iSZ0bP1NKHewu1YlO6hJB7grW8yNqECNmf2FgCaWQfnegf
Ifp3AWNnWF8tZvPUpflOJtYzjIUtQZRjJrXDaI7XudS/vMz6jGeDz8EPbzm0GnaHDlNy3hxl+d6V
DQJtnzr2acU9sBM/D2LiJM6BHvrxfbaHg6vC53DIv+MIRW5N3WcrR8Pg8937i7Ce+mXofjmi+fKa
Ev7++tvogiLWYSdSZp40isJEQk7unH7GcPI9l6+HZpnfraf/pTMDiskdPBKTPCAAzsZLehYatq4m
Qs2V3z3QwmDTn6deq4PcWqiHKb0IyKc/VhepZ6nFj2rl3LTZXKWBLoqV1boXzbM/u1oUTHF2m3gR
+8bQvIGv2FLXv+roRjlGIKX6xLOdWNYPxBRqTA41EzmeIECivvDQUsHJl9VVvpmq+DcygqcYCJyg
oAeYDNesykj7J4CKtnool1vWW9MLz08u2c58MQq+003s2hu3BMngiLPInPrBOeKSsJ058jiX+3p+
62FdLFIM9zpyfnAfQldWyodyBF6+JNnJrkXvDuZko4ftYwafgatCPIO6v6WTHR1dsEiBHVXLIWzA
KXBdtYMl5jtJwDjdjSr5qUR7hsuGdyS8uQPUK01d3FLOr1aufzTZfFdpek4d68lA+c24vNcieANA
roGxvSwjjsbEs/82IcFqOuwuKZ40PniwtXZj5qanRuaTn1vTnTi49ml2HmkfO3bBqlmQpTCpACLi
GBPYlBScma+R1MILKZLmKUFQAmgJwmElswuSlPoQIuR1eYoW3RMF8oTZPxsg5fWILUx7Q/V/OAoX
eJ9emW9gbPJjGur20e08+6E1Vu+DNEDOqekQo8PwR9eT0LPtKXlvumoMrDnGHIBCGApDlFyYm07n
iAWdH7WyPNhZS0PJxfGWRUw5aNIufo3TnVcgQ7XaWK5O4wX10vBLA1KnQeKPTG3L8+zL0kfgMIAG
Nn2iq0fkAkBp+sbdRThGjsYC240TdNVFD0PTDiZtvWAWLxBbzEtICcpnK9TvGh5Vd2BdfF0Gzy6e
GlN2gYnn9TfbbHiKmQTITggFxRi9Bh60onhyRnfxx2WobyQsgdXZr5o1VccpdXgwzj2kk+gb58wO
0chPWei6H7vC90YzP6mqg0fu+vyQK9zk9WrGVurYOYXc2Rz1wSaqz27CJxOnLq1uL/7IIkhr1Hjx
dPRHGE+PRM3FVTqp+ur0Av2rNqanUC0uXHwL0WQKs2+GMLKRtefyk8mM/QhDKODnzkHAxqaUYnrH
ccsH1q6zQCvbuyW1YWcVWchVB7CdVeUddfr1/83smQjyGrsVhfhl0tvbW7By2ZHFh7wGXW+KG5Wc
cWuWVn3pdY4GiC/pYWA0gOHSpNyetXL+LdKq5+kw0QcAibLVW3c+KHuRB7B0Nb6W6zztdThkyfId
dYnhe6v2JrObDyZyf9h1PpP40nexm/MIENmVJMUbzq8jxuBrnBvPi+YEplkcOqt/Fev2iMsw6fev
yVE/SwDpsNP2DT/2JMn2pFb2tsv+aApCeYF1y2xuPSVZJyq/e0/BFU9A6xgYMfJwO7bxaclZaZVN
v89ClzdUfS0tdfKm/IZme5uNt7q1DgXaWVZQ+9C0d1D4gApwSmulsdMUXw1p4AOIbI4OD02m3qnK
CueThdhwhkgegWmI+fzH+mDcsNXiSshHFBY5SXZ6aw0iwkWX4ZHau7vnKjgFTTGwUoxLzSRfLOEb
dvUqWVxGL9vJpa1YfbRYGKPVx0jnDTUjw2/vVFcoR9Y662+lcWSMEVmeh9XrGEedvi9X1yMsW16J
sSizoB1yzUcHq+/tiKGrYF66YQqGM7IVJC0XXkjFapQcgLe8GLGX7vtxsQ59rIzLsDoo52SpX8rV
SxnjFZYQcJfwIQuukRtjdVjCrzTRma9mS0uw8qorSz+k2VR/NKsBU46mrTb6kIAZ0ooCQGE1v6ar
NbPxrH4dzVnfOJeYxuGrffbQbFpwdBjy1Gn35HZYOKeo5CCTr27OlFVl0K++Tr0f9aO5OjwHtnTP
lI0cPx3AG2SGU7FKqFklrv7PJRS4zs3Y9O0Rn9NojDmseMFbw6mxiPL8MM2DyS54gid5Grzkh2jb
SQZGp1sfRsZEbFnlpKwP0jvcSmb13j/2UhseIBNZN3wDXOQdJWoifqlMRKIm5HwCq29r5K12LhTI
0yVdR9OrLDU32+xkmiMNtHyVqSYVWtVl4Cis1QYpH7lqV0cnR1m/qlibVco6GRaTdIHznaNlVg1/
FrBBiC8AP2hx9xPErs4D0dR8R+vlVZTuS+JZexTj5GiixG/YaNeN8En7neoIdauVTKxp8xjgXKRd
w6IEwDm9S4zq4zw+iamUfJSgKZ05sLd+PRQLuE8N3qgKf5qYrTIi3htTFZdENy5ezBtwdrOj3pev
0AHfzGwBmgqUWU48nspX3qsns3UR1AzAGBv4XlaUfmq9YWxszQimxKl2NZuW3Zi2dwGibFtTooC1
v8ro2eOkaXjNRHmtjPjotb/4DJbbTI3VDrHwewmzp8rDW0shlpOfjnavjOMTtUVvo8SQbzogwds8
kh/LqItdPwh++A6CaOH+9iZ74D0QFxt7TpiuzbJ6Re/E5Gha5OuSJVjsGM1ubJaJW5kaIoC80jDD
bd6WbPFelMLXUmBw3XaZfcodz+8TJwrCMCtvNTTqTaX44K98xY3uhNVuqrRT5MhAVN7LbPws8Wyb
VUefstkjugcbg5MU5p8XSxAt2q6Kuotw+CGlHCih/256bdpPYI1IQH4Xc7KrIakCEAVDE/t6k15r
46My6vqPZwx/oAOvQES0FXGmN0GW8NE3LF1j8tMlDX9jfgBcBkZ11pd+wFhYRr7uqN7vOY/y3tDy
c9FFyBbEU6S1/YnEwL2KAVMgY3P3eFZXXmm8r7QGtoJEdMx6HnRY0U67jN4CN5bGKQLeFs6V4bza
LyJKDlZimh96wyOCIbQNpFO1mKxzHUhBV1BYbDP2QWYy7MDUJDD+Ivfc9mv0DWpaHgjoH0GpZ/IA
6DE+aQz43yZN83aScPw9Y0K17QAWf5h0hva23jT7LqwSDSTt5H1AHlvuNlCut9Ses4dj9eJA0LYL
embsydZl6f4hrC67xkPNUqvQvEeRafG2LtmVQ5Y1bO41Y3009CT/GKu5eV3rX78mJ+t+D5w32CT2
2km3CRMEfW10b1Cj+1uvivSkwSP9CbEGOOyghmEvi4a5qOXl3pOHFv4HOvDwoUDHvRh9wosJARPn
XRBv+WtvzubPhZwOs1xaXMVmEnXom141HfoUbKcQhfNqkdMM3EJNT8qq9PNiJNzFWOn6tpMbj1DU
mk9DXrsWcOEIGzj107rOZZBmVzz608zE8dMttX3hJbCcAR9zfXOtpvjoFO9NAy3MdtAb+aDDF/8A
Y9YwagQK/dF7VicCuUwCvmU2YbZJ5c7NAYlrVnpcOi05TlHSdERiG/EyoZtFUMch1xfFrPjRDLyo
XfRnwk3i9yyVclfbRXT3xBB/9xLCzaaNJMBMlIs9Hy2HJMJi1aC/Q2EES+9wRQT7O58JbvKO8JTL
RHtYbfTFjta2uUvH4hLzqU081FJrXBcXJCHI1ocrM6I/t19zrbnz3m03VCKbbYjlLu3lQ89j7jEq
9LOQGw3uynzLkZOld7EYf7x8YMHbhD6zn2TLni3/O/dJ9zRk6TEJcQgW3NR3vQXBJdSgUHkI/0I0
3MKJg9GT7FZ5hjsqeU6t1gOxO3IMU59FibkJfNmPJs+fgDMXfNf16NWFpsImGt38ULC5yB0kNlWx
oDHEP57H3wvTEjLC8If1jz4Oj16f7UZpIBNpQfQ2Yjm5RMD8LjNPEFJBj44L/1w2XkqRBQOErI3H
Lcyscp9b6XqPfHYdRWR5GYeDHfaeT+jXXt5Sa8FhztiBiZILN7Ds41c96ZgSmGXpc2I96k55sBoW
Kf1oRNz6jOoqqr+duC0lJy+LeT5bam7ZiFgMZVuwu+lRaSMjDaeGl+j6nndO6sAUdcZ3KEHopUd/
UyJqae78raYkeytyjbXaiBtoLeR7eSgPhmg5dQvuVyqtbtysjvwo/+Bcw2AHLmAXtV2goukX8+k7
Dzme+ZQx+Nv+AVm706sfoQYSkjSsn7L52xbAUzZdvV7SMHfxQFDWHt41f3wDNr2tae8di7c2r7mY
etW5b1jD68o2AlIP+zbEHt+gF/IBHQ9geRkVWiG/O1ZN0r2YGVub9LO2jRue+i8t9kafngKccayI
ZORpeeRFKfe8hYBxZYXaNWXeB3HMNKWeK/qYZV4DXqNUlIuyfY6AnW7YTvBogSJmtK+qnC5h73LK
VOV7E9WQb9xflNORWRdFsjd0dR0Uyxfn0XcQsYVarkajI3zLt3HqXaNQN+midLTuU4DfVdhau9Zk
2Q2lBm68fuk9SBo8s8ddVLRniVNsYzQosQpPQOKAhIlU4KIzENqBR0x/RQu7xY1ds0Yqp29jZJ23
rBdR9uTpqqx/Up08eTDoGWr8ysDUXmRkX/pWK5igGcatL2yge6M53ajFIMIrK1/E87kERtonwG3W
FyBYZV4yjne1+RxsHOfhNVX5TuQB9F3GFHfUupEfAwivaUibjR5XYM1IJl00Rk8PE/PNNgKxsO3a
7qlRy95GU5QXHPHhL73P3L139eI9mYLQ37qO0xnNtEgMZBEQJ+DTEr1Br8v2XtHbZ5v+Msy0+Nhi
7HNDPqVNPN2NLLdec+aMiWtqQZTDD5dZ7OzLsnYCoE4kAgv0rZzr3WctBjU4RnexyBN/knfeiVet
jfjKu7884PEHSjk8ClPejWGU0GIDY2jIZDtVhb4DHnevQ6gyZHKBb6hkL0IMvDa8+B2ixbPHCagu
pvknLyuiM16yGxgJ4UpEdAr6ARC7Pjf3ITGqG0eDK5mxs71+L4aRPKc7ps8Ycx2aK9FfY4jVbrCX
L6C0YmMbkfuYMsyBvSqfmaPxkGxAdSNxLZ9tVSvOHmW/8koHN2jVIk6VVVksLLELkRBJDq3hJUEy
9sxm5mIl8JhbXlz3zA7BwVY2+yK1H2fyI8Kpqjsvnn1R697BWFzr1llJvCl4BjtWejPs/OGSiJgH
8w8uz3/eSvxG0F6RcmSFTEFPEees3yxnUodI8kSdu4CILwtInJ59/W7aPxPJLDqadPMW90SISt8R
z0Oc7TL9l8Y87uGWANxJh9Yno1kgzjSGfMxiVnsEmMMrSvtys7hTf0sLMoJGqY5NuOhXC3fxCqL/
7N2ag2ICDJq5GIN2Hrw9SZeNOdJmzryKCOAc8zedqkuqwy31Qv7LXsTqjMTJL/TbIKzplGplDTiY
S5cz7FiNMjGtQYyXGO9jvhDYBD2OvHPGQYXpbF8flRcedUMj0EHagHVFhYpQJG8cggXrcHGA45Du
LIS76cIFmfnrh+7aLeaMGIly7ljbtu6xJLYDdjR5UCnRlFASKhHc/s380MABnSqkp+0PVXfEf+rS
Ohdl2/th0stDIb3Vicixq+zaFpBmbkHNmXkPptV3rKGZLVW9AzUesyVZ0sAW0DqZdmvWSVfsJkLL
0YO2y79E5JxVXVwY2ZlH1asfzRzp54HU70mp8ZjnUXVI9ZzsXIhBYpNXmc/WgtZ83xp/XT1DyCb6
S7b+2LWcb4nZgmhNSFQaM2RG0mliaH57RkgaFjNXuC2s8UJcAZdW6JyQFTRB7srBNyGsnHKj/eqp
K7ymof03LijNRvK0binHuNACKLa8kSJvBH3Y85IsOh0juMpbmMfWL1WhrlDeYL5W7vjKx+BOtC9Z
w6V/Of2IC+qPkzna1nmyNOThaU7MgVGwh7JuV5iAp4cphGOudNiC0Fh7bTzi0yyIG3ChLHPzqtLp
zq3hZkfRh9YTzs4lYMklSkmriFMeJcWmqTkLZDmA5nQ8oe4FrCeIBoK6zQHgs66fqLfIzGKtnWJM
IUxqpteYxWx+cNRroa5d1dy4tsLrdIJwdmze/XYWOPgmCmpQBTDaTd0gy825DTNDDNyqueLcuA3S
eO415puoWHZds2gcbrwb6JlpsyArCrzsr0aQOOeDT9Faw6OWqxXweTD17j516cPqKP1b/XgzoG82
YzlvpZifesXiqNb/hHbCkz5ZrehJF21T/gc3p0euouwuhyABmDIzZz9zfuqN/s1R++BobrFSTwNt
dh9ejSxyTm6I4v8UMjEvbis9ggh5tRORNd5mLTo3Mzc6WNIfXWTpG7cqeXE/5Vr27EXdhtHhNlm8
k2bOh6IjdkxGfY86+jR6refz40+2Bgm5tp6fB1e/VbzzRv0NhQvHO/Jp+bjPFWF1CyNj3rQPfq0b
DkoQ9wYOSW3o3ed131h5PJmJpER5Q+axXM49GUqH32YUMSDDVEBwPoz/iDi6GgW3YKEjrp2z8hhZ
3ofDa3MDj+DJaXTfje72OqQ3tI/eSgBnzultKIHluiZffsyAyy0x+EqNZhmSvHWsIzOWH15dPpcD
f5dp8o5Fz1Yq2tcLKpYYDkdueZ9wlDc9n2mi5Cw8+z9DzPu51v3GQqf55HnANOx45VFea2I/dh0H
xHl2Vc/33vgkyTptc7Qgcfgz4t1mE3hfih1QrlcSPnahXeXUn9gKb11dQxDj3HD5nsvQrXkVpylH
QBJMNMB2DbO3B0zsbi9LQQOgrhnH2bQKMn15eKx3X+t2skgUznSuIMy9muWYxiwRoxBjraWXZy7L
JwmKiKsaRaiIKNoJIgiJGD7FKfcPJtay9UXdaRtjIXRaatGhNty/ZJu5NrG+3RTkOX1M8ry4yTVu
0pq4g8qJCMt5M1SpS8WLSxDICOqwxNe9ob+huuFEpc8e58Cs5e6jPau+OWlZ9NykdMJceYs1GgWk
s1Fq6xC5ve4shBufPKmNAdShD0iqt7lRRyNqMr/KJge/p+VssLP127TNBn4+0xk7g/MGhv5b1xmx
zmhmV71SzKHcezg8Af2k7Bh6FZnca6aszgQ6D6nM/HJYXnKBUoibyvMAfP057mI2aZ7G36lKOEwJ
T7tUcRvkqrsttdjEcFuIIu67+asL65tuvRRk1PHSbK084x7XsBPOykC0Yi8xrLoNkZ/O4z73B6Fs
wLGeioriycKj65jgQy36YQ+ZIkgYv9VRzZ6bQgfwudJoyDhjabQuqbFGs89dUfmxfLVVe8O4coni
+ikRmj8BUHVMorT81uQnEUbM2K2S265X4l3rbIw3dsRdBh0SrNal529H3TdI7Nc4mglTvstsDkKL
Ko2Mgqg5pjCmpwuoGEI9Xx7XcCwJAFzXZAD8lkYQif0WBFcGYi2eIlunsI92U2B2X4TFdLP6kaXN
r3DW7vq4JgxMPxpWMxETISpwTXfBswm9+BcIwW3FdTPlMVx3ARxLGhi86hjKZPYnUkkeF0MCscfb
cgY8AS3zK0fP/BoZwyv9ArL6BpM8Iq/O1u4z/bi4XLUBMNv6S5o5ESLKtr4XOQPCCr7NsW00b0+g
Q2yF2SS/6WbKPeqijNUNz6Ft0wK0ZldPOrhmtMAeMtHds3JDuaYJ+KvO8Xytqh7pl1mM+27AyFHm
hXwvEsHlbWp51Ke0tHyP9tFuiqsbNFvj00L+urWquWOQm0XfrUSGqise0anUy4/eIFPGeTWedk3q
Vi8gp+ztkqW3LDLcjUpS0NRkSecTLH2MMwJPFseB14lD/TYqyFEaLYs960dNOB7NySNttDenwwTC
aPUznHGGgCr3nYyHKBje51aXLi+rdzbn5b6cCdnRM8PxxDWhwKUMcClCy1SGJ2CMta/C7Euk5Dtd
9U7F+0hK+3ukEd6hNt90YC86kK4cWV461z15IXPeiqaE5zDb1UPzBqyRSZNHDbViE1aFP3jK03go
e2bEpp9zfxnwTxPAGqkL6XxbxvhQsdWQohw36H+f53Fal6X5vRm7w+KZTyjdb7gtfmrCejFH7ZSa
HejiZp9aY8OMgBS11i/aIVLpPQM0x7kwekx6esrN7ofk7Qp6nzJXJ2PrUGWotunDbjxJDWgy77kO
8FhjSl2a5nac2D/2rG0MdQ3DEnGM0/+21Hdj9NpW53C/5ZZKloSRr4n0YsNN9LuLmWeFI682FCnE
GCqfzmiGTIrDaYbtLdbiJ7KDz27XsYRZwr05qZ+9p4iGR9VfQvK/Tb3keG0np/9D3ZntyI2kWfpV
BnNvBa5GEpieC3f6Fh77Lt0QIUWI+06akXybfpZ+sfmYWaiSoqozJ+duUI0sJLqk8KCTRrP/nPOd
brIq0HjiCN142OhkOlbCPNj0N3tLfBFIZCAy2yjb8Zk6t2c2hte2SY0KpSS3kwGVOZmvyeVu5sil
t60sLzOb12lt+zx9XcyMYF2TTVpl4NdHep43Vc+EBPy9sYFS/Nos3sFP1IXpTKvAiK+uCkKDuPGh
cTmyRMPXuSlvsqjn3e8nD0YixbaFsi1VdD9CdjEK62vlzCdnGG+GKtvHzCqipPlhOcLYx1bwuOLT
dd8y7PV2nWEZoTO2B7/y7aM3U5c9lJO9WzKLTjTgGRtdONcTO8WhtG9V2Z8kGO8th8k3Myn9jSHF
VxO0FWNG80dm4kyuMv8CFZwcnD/eJpN5E9EFaxnxDTijUPbDqyX6m0p1e+HN917wLRj3aWFcIx9S
8zDkO9KZKQeYICz02uEk6HlRxyJLP1zkUeo3WxJUmUFtk6XYaphXwOg2JB63fmmdMoZrk1ncz+OD
753m1KJKvbybygcrF+EwyNUP4MbIZm635ZDKsS3KT3TVntvZo1FAW3DhEzDfFAOePaLSu9aMbrKU
jkEY6ctmwRe/rTnZMlFmc2sM/bRvWu+QeZT8tDkn94CGIGPt5oxL+S6W8hIbyIM7pjvaictNPSqi
IEzrht5GoMlm8CfMzekPoH8iHmjimy+oJXiPu+FCBuY9Uhuud/+KGccFx9WZgix0Ts6Xm1oCnYpV
6R3slsBNVR9m0lc001AMknVmmA2jdVhBIZtUqIZbDkWSbVhBLZG6HH3j3ckoinPsp7Ypv0VeeZ4D
9TEW7bugJ9oYoziU2Aq21th9H/zsTqw4fd6t977LblvJU9pQA2LFl1jLkaWK7TRSoJL8oKVM7Rzv
g0qCJ8oyrntzXidepXXdFe3lMAw3iV6MbUmPQqOCchvUrKMjZDb6ArCsTxiKm6x4ZZN7MtrurRiT
V91H9oGT43nS5vOs2h8Vwi4dFqVg/C0eDR5tkwHUYZk/FrcfN3nNKhlb/nb05Rvj4xZbkjPu0qS9
5V18Yfnzre8n+Madw+rS8Apzj8ivQ6cEILGM+UKdpLeWel1mVXnDyM4DA03mLNDNpSActkKhgVyY
8490RMfq2KkOmoxoYaDUFn0TxiK+7PoGgj0Ts01PJglpg4I/b2SCV1Na5beKYnScMtzK00UaQwVU
DpNbDComgfzghqyVcYnxNqF3tSyfellsa0t8W4YBZ1TyOArvYKaKv1FRBG3nfnJOk5nL16CSxZZd
cz+a5wrhYdu1cb0dOhKQEc8qrwdxaPD4HDqpnG1kpT/cLHiYnZHhdGYxtysPQay+DnIMfeeyapBg
5o4LnWRp6NGAWFHZ5XBOSPaNM0cbp8GiId3nYEhDRFOXKUevdrMiYzFXyRvlZE/u5CTnagqsEMqa
+80Wxg/6y1hTzTetOWeVTfPFSumWmjHdT1a8qlLfht76UuOAdFFSs8FdI5gmriK62NTrEmCb0AWb
KNsqL6MJtHqWngi53vJ1nUWAJw1J6TYrnLCh+6qx0CQKPBBF1Gzm5Gbsr4LkehqeiUs64SDlKbOa
C1ohjm2r7n1iSCej4dFyzejRHSRmiRFTzGxiawz0hbSnVzdr5TWlm16IovuwNPMmDsqzOalrIpiP
rcUltK29l5CyZCK20aUUh0Gwy4ntL1F919FAiWC37IUdQVsf0bPK5L5lNs1IbuMkwZ2Js3GIp5dY
Fl9pcrcPg84eepF/VzgPI+/DZtvQI/pql3I19vvWcBD60OSn2aUTKUWFzYur9bHI6n2RLNs4exqt
cR+M9ynzAL3LnXDuONcaiBxNtlmYiNgznsOZmdFQptZF5Y7Uouv8MvGwhvnG7ikJtuaNuyruZcXI
+a6l+ucxbZPovjP4RfGjGhcWuckPL6+WY0mo9QOkfb4rElU9LPggf9iJzxvGGvZmzpuo1GlynZau
nkMLGijS6zy85Di1rvHslgdAuRQALmN2nsXgn+altfc+SYrLmS3QZenmybeIomZe6Zxb7aij3RxN
c19GRncUEEg2Go30Vcv4DWDeVedmb16LlkRMktB5NyD0CM/a4QtsLlWydFdFluTXnl0aJ7NXz33F
ZTQipqA7W1TPXpNTXmhZo31hFn6MoJm/d3G3Zc2l50DsF3PtO5VhUpk3dZ+8UC2LmU0+ky9NQjOt
2vUQdetVlhWKivXNRmx/bDMp7saAwaf9VrOx2DYpzWmjcZU1+W2bu4QNo6NgAHFkjiQOKMzlroWO
fkzVcNum3j1GtvReyyYkxI9/yqqmiw67NOWEfbLxivG6luZrmg7n2vpOUHybKk4gKDPElvSAPo8X
P58p0UOjioz01TeuaLoHM3NpynjvobnE8rb2FIlPTkVs7DzzQ2i0xUQcs1FASG2/2tm3JaBpLH3m
ud0yDw4wDy1f6WSd96Ng2hfTgppYPZYaf17ebC86DwbeUwJwksoD3bBb9C7ob9sxKbmOs+YEjR9L
U4xx0EpfuiAa1tNLy6pCY03W75yJbVNWYc8St7XPiYGFz0rhq5zqsrxtPUft/XTc2YURvQLuL/d2
zcaauo2J7oNwWuqXpDqoJj3X6XyXrcMkiniinRZ+f5r7gBPuRBa1Uw/FGFxG9BGSFAuqkPqX6WQt
WbwrvO5LV3pvQ8QI2Oryb5Eh/Gdmg8neXgJ2/k1CgZA29qpalQCcbHmT4wqFdR1CD96Z+bpr6VK5
bX1ersUkvU1REJ11kytyMHs1mS/L0J37AZtu5R7SOcawnAXvgcUiyYBFfPHMydzOiRtfZZKuMF8s
ANn1QRXzIReUCYo09zdpNil2WhbBn4VyBS+I3smI0W2L5RVc5FU7Jpfe8JH2BlYdh02S484kKKfi
jZcuD4/GD1dPr1T07eoKt6vPSx2xPN/ooG42lIaGRUkHYPa9a0iyMey70h4ngDXW5mIe3bhss4um
G7aN0TNzLYqMpUT7u9RuEjJv44bVOUCLgMsQjfUuDuLHeSAp6FNk9QGbugoNJm5hbDYXGACuyLA8
o3En29EpNOZrt5x3edGXfAqE2t9SBn8pjfH/G5CFcpE/ilKQGx7G+L/+s0jffqay/Panfs9SCPk3
KCQwdCQ6zAojkTCqfg9TCNv8G+PdtR0OhqzjrdS5v4cpHOtvpsNm3IOPZRlrMcA/whS28TfDZogR
QHqHZbjmLP5CmOITIEvaJp/OoDIESnMgTeNTkkLXVUE6NPO2UKe96yRbUiZFUbv3gclelFWKS69x
nIixQZ5eAe5IHn66XP8O1LL+gH9GOfgV4fP7BpRJ8Fh8jN9onz8BsnTDlDuBjLLlk4on0TOhY3vt
8FMr4mMdFuGmngGE4A1Or91SeEQSRBfsFl+tBkHBQzq5sgEtAGIgbXpS15OtH604U8tBNIWrcO55
u2qSf8aY+Uzk5aPTLGATNMeg59Jwv2LmfvrorZxrz0Uc3Eo5T+VxNlLsnX3arEM6CA2vc4tDipO4
MPmdosVKT7UNNO5MB3Mf/Rmt6VfEznodfSswAptsDoDef2HItHR4lXFir6G6SS80eSIxb5yZeft+
MpPsG6Amd+8B2PBxAZRonxW+g+jYBSU2xKkhAnpRuzWvF0u4cGIKwUlrx0mzDQ50T6f92TK0bn8H
Of23FQ2fMLzSlpa3ArWxJq1gQ/npCoqc8F8LGnw7ua4oqfIeTbmWI0p/29Q5e7G8ilH5aUFGhc8T
o6n/7LKtHKBfbj8J9o7H0nZ43PgcPO0/f4eKNhxpDmu3qQvqkOPXUmFBWykvOZMNwUG7DrLkAs+7
ErelMwe0wamxnpAQxlpG9+y8NbM9pxByh1OXCbTIWF+f//gp+czi4kLxHwiJXKe1KUR+whn5QSpT
I6LzkCcJF13Fi//BIOy/b0Yy/VuDybYJK5A+KipWKem9bpYpyQ4TzOUIVWEBrNCTm8ZXWbUQu9Le
1tb5jz+j/S9PMvwoIHSuz/gFh9Oa//r5UnKbWzNKEhHl2o27m6K1qZ/MkqEONiPB4yVkUlijyAdO
uvPmEl2SPKHaOwJp6ghWWo2bWDPfwIcyfusT3e6dZsr1uXWLbxlwC8rhpry7r90BcVba7iqotkI4
Ycfww9jNXRA7u5EJirrpNOC/Q2eBYXuaxl4/eZFbuBtj9Po+lGPJVvOPf/nfGPO/3EceOGw0e8/C
s+KBbfz1l/eWAqfUCDVTsdmiy8+3YkxA1HvzYjdKmMR11GLL0dohqDBbxkviK/tyHVlBzahlFW2x
s3Du+eOPRWHNp/vbW/m9K6/VcV14es6nL6UNwAH4UCs2Tkf/24l+yfakh3lCwaCEqfqWWTQ9IkKl
1XguSDtVlIVn2LGYjM2DfxtURkQLuZr0yUOeID0tqH/suucRS+/jbAevQeXapyJKNSGgktoLjjmN
t+s7TrPBgDhIhRL6t1UhTzlskVJrAMLjl8PBxga582sfAImq3quVeW97xVMRL/KaMxSOAWONL4io
JhVv0GQdtXo3MzGoTWdAC7L1nkDHD9XKdkMb/dfJ6OY8BIjQnLWgZGpXNo5xtLqkQKjvynOHb5Y9
nWHsKwrtctJ8cfKedwLhWbV8Xm5VtpE9NX/sa9PWhdhU9HtIoWwrvXG8mKfpnpysSxLCcI5LMzUP
7Ocf+qXBP8YdcSymbEHxov2dUpW1RzluG6bG0n8TNFNus9hOrqISn70FYOQra/lFb3dkvgMZHAkv
xUe3sqqLqeUgpWJvbeEeTPC6hcsoKixiy31pgZVvc088LFnL9CMbKgzUc3zgsFzuy9TrcCBhJvEG
re+b2noK6GS7sRo2cmbKEWUGUrTtyu4g0upyjoWHhW0SXzvlxGsCKsPKZmRkDy9cLbXLLDYfP6YR
k2qJJOtOgNvtPj/0xVTcCh8DbOtH5UODqTm1gglMSvVh43nsOXJMsY+M3tsuIQq53MEGy74Zndks
22lBXCA1F2U/+qH33vGRuLeBM8qXbor8j6ZbqmELTkitvEFx7WRECpv+in2H5ZTjSXpLdUxqhuiu
UZ0NfHmnxrQAW3h8DzvqFOyQoZIdhNmUQC6QcXqnhwHdfemik81Rhir7rO6ulcr8DXjjziGyqQ5S
6fqE71mGYm6qg6Vk8mzP0SGuFvucxZHeBYF2LuI8QQjRJULbqJKKKHNcHJe5wcQgXFU/Na36Tn1n
R0DBrbo3rE/dN0vjlMNr5ywcoKwKWZzQ6cC8hjExOxvyUJig3wIa5Q8jY3TgwSlm4L4ZXoSH7YPX
Ymqwgpu8d3wLyM1WyUzf+sFowLY0bbIRYwHySeZgxXiS6E7f55x9ulPSU/w8YtXcjGX6GhNDe/CH
LiIoMbffWFjzo3as9mui6+IWsINGpI2Azc1IZFx0EBYlZynatgQH6hggDN4BprjUxobGYqHdCyu3
ntxUaUSXmLWc6BEWpdyMTmU75pdz3i5XSHNU5LoGudkkBccgRrqpneBYQQE/24qkBLXjJMP0+K3B
9vdEWTJ2h7i3pgudym6vfCibBPaLC/ydt6VWXwbcpvuJ/qBTMPuJi6NIurvFMvWXemH2GyiaTQOd
m3e+dpL7uFfiZCl4g7Mkt8v5Mjj2Oukep9YleQrzyzmyq7rl39LnzKiyY+4pF7SHEt4pTu34sfC8
6ZsSMnsFOxFZ26ovabf0mvp6VuZyhDjKP6YE72cXzd07VqIeqytFHF8ov1XHmS6sDRdpJrE2dTmu
tkg6uFO74ilfpjsbq+XNJOT8LVjiYdvOw7fScT/IQ4A3aWyRnO3OKB4o5cuvRxhSP6YUU9VuoYED
b1y8NuSJ5Nj7izxaC8MaFBtgtmG0duZA+i+fyn5579J0fHXEUN+XZomZtrD9i1SswLRlvQgT1/E7
bIfl5JUl1h5ktICht1nuppWfuvLU1reHMx/gfMY7HIQ2dk6R4gNRqW53PVaiZ6jB9g1VvAu4iXK6
tOteHk0jyS9WwpY5ROquGqbswu2b6UChrLeXsGOuu0kau0Z383asOipGqya6LHRnnWY/m5+naJ3H
FH1+09NVvdH8r+OdQr/AtrmOEqaZDt2iOMS9iVzH8fUlzcnS5V2psIPGcBr2UYGNYA+8pb3xJ44y
KWrbSkSL4w8jBX2yaQzWfWqqrmXPQQKHNxAn9lD8d7CfluIDCqu6Kv2q2qWl7G7HjMlwonwfe0IG
5rCdn5sK375bD9GmBnTy6tj8SSfied7kLfnKMYo0vTukbhgdzq7JwUrdxZQhX7kUud6b2kKUrqO8
3jDpB++CDzQ9QYIwnlsOZpd4CuRl3a5z8iihFpEfbR2KtCRC56be0awn8b3z1EfKsP8UpZZ/wd55
nhjm8g8vYkVDSNZdGACrOfarKNq1Tb3L+4GhJOUljyDWCYtUo/Mueju49JOSRDHilrrBvLmfU7CR
ohmfejpGD64y5GMDDHY/rLG4Ja+trx4Wkd73Gi7LQAm5S+fpxput6jZy4u7AJnT6Mo3Nct1E5nid
uiAoQJyiczWauXnb0FpCSGY62+ky3wzd3B7V0DpEtiCZsQLY55TM5JOamhfFPAy3TowkoL25vmwi
xxipyl3tdWl+BuiiNwv3yaHDS44XxFbHktRNviXhwUDWsj4a6egHoXSxd9a1xVdANvx28h9dExMB
0ehCHvSEXx33WP3Ak12cl7Yb+m3X5fHWZwe+cSj+3ED1cnZz7eIyhqN4TbW592WyS+8Y0zqa7uyI
4rU5moBGUS+9oHIp/5HoE2bC2LBfhZ5Y5T2bsnawe94tiVs/2/TlCFp0oox4y9P8hiL9QP6t3za8
hCZvCB5AdHdfR1XED8qynB8U7uQfcdAkd1hq8r0chDz6ZBH8TQQWa5M3PiK6CW/qJCXCRdok7wMV
1Kc8dzs+IWCENA3AwnXJ6hDjO7OcWGB0qXhX5XTTHTMKPPFq84jYs0GSN617ThYOu4uJsr0DEUNz
azNTa/Dg4sa1rI4AE9Pj9H3lreNyWSlZTSXc742RLg9gqQdnN+hoftaqEXcJYrhmDL0aIppgdl8X
nbkEz8v8Qdlu+9IyRnS5Kj7DNaKOuJwIwrGio0FNlTHfunXTc9QuG/titgv/htEcvzu23om0PUZQ
TOo89fuR3P8lHuD6fsSAQ8LRmN9HmA7pZirnztq7aet9sWLNgNgwa/7J9s8HFxt5yOJ2kEVwCvmR
tttltPKKcpouEp1l/rNLp/ceQHXAG5P0E0+7pg0xYNHuSkJXHGwDYIMEy4C5THUb3CmyYzPtyINs
SCzEitd51FqNPEaSVDJ3R47ex0wSBlEL2WK1+Sp3b6WSBQfBrT6O/RA8mclYvlv20Bzxqow/4lay
WR2hFFxN4xLflgvyra9GNMyO0B4mKiMYo23iSSJ6GFivEm+sK/S14L0yBloiMlux5SGS8YU3b3LZ
eKZxNNIswJA3pY46jEQg59DoB94bluPIQwQik7cYs8bLLDBbwQSVAuN8YH8T8uapv5Qkuycanyqi
dp3fQ8/zF4LstA/XGtTrytv0hCQEE5Odfh+07T8VbS+uiQvwF491Sw9al9XiLeK1VTDLjfCsZL4X
P+aTE70Zi+8hGdmixOK6wsgKnLpPOs11dRhpnf9S5V1OCz0Wi+FgBnPQhSnbcgTpNPFoJBo6SpMe
2RHKr3IVb3mVD/hZjbrPr0k5EyuYhUt+kd7XxN9L3dX3dNavexLflojSIjGqUINZwsWYWsllUStx
rWp3tfvwusYSoVOtL/Ko8p/M1p5csBSBa57FODbkp0d0mK8V1LtLHuWKDJIhxuHA9mBcQLG6tbVj
DkDcdki6rjiTyl6R7lojqRJ9Mp7TIW8sEseGslhGBfcrmSLfZu/egn4wDVd0YBcaiTGefUt6tjHZ
PtNGNGShmPhGd34zuhrzp8/muALpgXehHgJ25VQt3DmNmV7PWhMMCDK+raIwsoBcnEsACizhlRgn
/0vSQQYMyS/Yu0pW8r5epgssgvK2NSI841Ym3qyELCVOFJqnGUZnvdjqRorNqkIfFNGqB3AYvBpK
LOkkE5zgBTshTuNatkT6p7k7j2Nsv00s3tc1AcofAbNIgMSTqI9W4gwseUlHDigrUbo2Y2fp5oBp
dBwY3S+ZwNeNp2vPR7flfnJUQxqXsIIIm8Qt+90fn6/XMewv4yPPpSLWot/OpSWWSe7n8oQ8Ub2K
zNU02QQCIxinnxSHAUtn0ByCMptQRxcRoCaOmXxT2WIb20EX2A2ksoJhi80/Hm7qCHvbzvTdGA3L
XHB4a9dKeKGlw/hltEi7bkWuy7Mxx8RyhkRpoHPc/g5hF2vArmYQxkG4dQSkD1ivnNTIZhKkWEjT
t8PQRut+IXe3aVng2f7ji/AvwymAP4y2Gd9ZvkWphlwv0s9z0Cr1aoMz9Gaps/g71WW0Wyks9h+z
9uI7Pore4pwzgaiQFV1f6KD75AJveXBzLCaYIW7IEDrctakz/Qlc+1+GtHw4n54JpukULIAl+vTh
jNbXQwM4jpdJmz3FkcnBrzMWktNL2ZbqUsd+dgB+ZxDoXjK3PnhFq2gtdVrOZn98oT7VjjASMyzL
8wPH4+MwNv40a4wbcHeZUnDd5rkJW9WdSxCPu1jaw37Jsz9rGgPf9Ou9yY+j2YypIQRVk7Tcr1+L
UwW9xudXAguCSiqm5nmQ/UKmVAZvf/yL/dufFBA/kebaGeN9KiQARCmyGug1c5Mg2aZzYFy0ZaK3
Q4Cz7rcf9Zc0pMe65P/+1/pnvoMy7VI4gr9JIP/8t/+2HeCXP9T/79/+kvijDt+Gt1/+ZVcN6TDf
jR/dfP/Rj8XvP+Dv/8v/2//n//j47W95nJuP//if3+uxYgd7/xFjafpZLPKY2f33sK59ijWl65f/
+s/48x/6XWBCRHJ5/gzgdVx+nsF/6EuWAfp/LWxci13I2bp8L3/XlzxEpMBiKybpBPBcBt//0Jfc
4G/UXAb0Phg26pTj/yXyv7neZf8cjALit7gFEWDRt/h06GC/3oUjCdUkGQIREqByn9MKOONW9k4/
bDLi/Tiqpg6C/Zyys2QCwLigTk3F0rXgII01v/efrVb/5gNJB3KZY3KpbOtzLfRqX7IG6YnQbBU0
mwWH330c25QROmmr32ZrnNQ2G3zH30bNyqqSFAK9RExy30qqRdT/w+dhYcAkFjDYX0ssf71AsC7B
wLizCA3hDt9MgT0lZKpCJJw3CiVeGMcW2JKW325gwhBErMRk3pUtkeAwBn3r/MkqtX4hv3xhoN18
kG8+94fk6PNpYmx0oopiu3cxXYBwDdt6aTgeSG0vGzlKhYG5mqZ6L4EFdyD8auz7QRQPh59u8tvf
f97PBQ6/KkPcNsDEfNPA37wKa773aZ7ed1Zv+41vYyxU7YtjTUGPAx9o5XbmeBls9KDjByncBKA1
fPL8+Fd/PI1BrgwMm25gXiHrTfTTK40gDBxYPCFQ7ydmrnPraoehPiyKEBHUInkObmwr3BpgUVJw
wviTwf0nPcEzeIvyxpKOTS9HwH8+fQvAHDBYGN6yy7lIb4AjHbF6PjnKBt2gX/1U+QsU0Hn1dUqX
k0U0es2jWvTA9NkO+i8qNZzxr96rfCq2OXQQ2lwdn6/l18sC2QJHczAZO53k1mtu1B2SRjNIm1CL
YVf4yJgtwo9iSNPq9f4YraK4IjrY9xsIpp37Jx+I/MvnG4VhO6I6movHKoeE9+mlunRSepi2/bCr
hIdFizGzsQ0QDEjCGpqYNOtAbHI4seO7yZjLh3KecGdNUlT21m+K+Jut1wKLgseCUV2jKmdDJ5Zr
MqpO+6/JXEnGB3UrzAdWJ2egFMOKl4t4zgC7yXEwn/1+RsTJstFKDxrTsA5lAZF4MxIIVGHJGa6F
qhOIL5Mu8x+GMjmCcYTA7Zuw+MrN4jY+fbWz4wwhA4sAjk0qG4eoi6eLF6pT8clk2HjYR3v1ANJt
xGu5k37rmqyeKI+b1ffpbKoImNpR06emNjCf2jaU+GUEUyrEvrBMSRSXQcfsikyEO22HBVYqqczZ
xvFJBSMJ+WGIyp3vRu9ZEAV3iwdvZWsXCQqOUXN+eTEFkUcYADr7YRRjJEOnT2loq2Ofjz44cgDW
q+L5tmii+mGc7LoNa4kuwMennYrOFxXRD5GSSFo3CXjW00X11aEc4Zvsx8FiiNYXKR0UQ7pMCGdu
0RHjjXU3rP5YLz0GjIvfJjGq4EBoraJtncWDEU+uxvzMNocgx9rE3ofMJOh7sRnp306tRTw8Iehl
7bHcIvL2kEXGMJE2IezIcvAN4c8iVEI61nlMwQSmeLCSYQqnUkCThZ2ERVKV+djumNylMPzMqty2
cnI+KKMPyMMtA0MioF1CTuV3IAvOhd3Cmn43RHdR4TQTt4sCKtJgJVChQyKEcCriZrsNpqJKT3FJ
8pUvJO6a26LER0DMHRQOHtABa9Gc4cwDlbCi060eY6JwOm6YWqFrcKw058s4Xb4v/OVf8FEQMZ3B
TgvmfqkikwTpKaVcLbImm7EgSUNOx9ZkDQ+FYxR7UB7XGAV29SKyLwsoAqaGCBgbFTAFHzty7/eJ
6Ntk2NREMd7iNOKxH1ajMkDmj5yhetjFNvapuZ1uJn+AA23q3KfcwPSNmLQAQ37YdpB0ZQ09M4jL
o4IuSaigf2wgauAGL7xolzoIoLRyPFokDupy07ZgHznNQY72C3uvh8m2T8mMULihEys4QvNf30OZ
ffAW0CsHpym9G8fLcZsOhbhiufQ3wOOJXbnqqUhKxDIf92njws8ltqFMf2tbVXytzcFCdM7vA6c3
X5DAFvfCFc6UHyaQdgAcCuvIY3AwNPgtVREJoWN9W4zGM7Pwq9krlzdWufJOt6J/M1IPozDm6fK+
11mzcIB2xL2aHHs+uLEv9/RWvgLOnI+2G42HudTLBVBoZlGOfVXnFXCpknnEuicyXPjnmNkL1gVQ
z7tIxqvVzsz4m4p6XVx7rAk4DlFUdRqfvHZ+jYIB1hoFlUa0ahxX05JDu4Lv3loazZbKGurtjq01
H+aezEnp9EeCC2cM9xRXn9oII2NRJfroqKLtTlFvCRb4CcoPrSHnFL0I4cNd4yGG8jaDYelQE78Q
K0Wcicsis/SpGU3Bpfa6abeItnzAihKSGxw2gknglu9DXUeUV4F5zPs7J/f6Y0yd+GXteOprFpT2
mxdb8kmN5XQqWnkbjM4pQLROg+WW1eHSKAsWNucRlk+1w+4yv7SF62/ida1ICkzPwXRIMlY8w8Ur
qI10H0OHD+OE0CsM5m3TpZul9K57UX4PhHUwVNK8ciRbrqGlLHpndI7Dr+sYGzU9KcgtmwZNckAY
68dbTP4+t6gfHwSD03ROso3jphe6iaLjHJn+RY0DnQOXR5phPvkc7RNt0Fiauna2m826ti77OnCj
l1Iq9zYo4hZ04GjN1nnxy7m4M1T9UkfQECVNLMsjgHWPoVhVfScM9FZFU3zT0uizoefdSq9I2enx
HRiFWZ3xi+C69oypsF4LYFVeGFs170BfNTlZBWGJ+6ZJwFsLKlrlPk16kju2nCxyw3OepYcebuwH
13m8pIHEaHa5IhfH1BouLYRBosO1MNVL4NVtyeHYhedtAGjbQdry9tWUL7wAVfIUyyA5K1odxxCQ
D25FEzPswU4ine3dnLRhmDl0XNhDYhwTMzXsKy3L8kcZjbIMM8NmGtzIod06/dy8GbRK7PidobHH
aezustJv9o2YhugC/KMRhI2ksbv1VXXvCnuyV75r6odeUoJ9dcb6hxy9iuV4SeYnYq3ATw1mJiDo
uP1uE1QCubcLgL0bwhJUzuARoHarHtjXoLrsO9WvNPrZbGCMZcZyavxlfB0X02Qi01KSs1WezoCc
RkGPWAkTiDwEjnJ6A/r+bJNKid+mOSZPPriJvu8qF+B5a9j+FZGo5ATO28/DHmN/sPeHNaypDUsx
LY/qNmdYNU6CTX65ggQ5cKA01rYZvS6Rn1jbqVWx3KiBHV7oDq4JN2+oKAbBxRTBAMV2W7dO957R
7sUMqhtf6lSToBxy+w4FD5FmSYG8ZWbbnQdEPANzdAerkJcglTx5HkawHRgeyiXbwZ5i0ldgFjOY
VSRa3NJ0OPd7/OhGDExK57u2k9lHRjBw2yftGBoYdVHCx6XaEwnkFaiPi5bssXC/BViGEbiAfk8w
HizhYWR1TizeM3c+irfRm/WpK8pboq+8lCVE3kAtHjUsTZWvTmmilWKiFSZjAq28fR2pZrpzgQrt
4dLwfhJNHoSUTIj9FGfyunabS9TtYiRtRo1C+TRUpXVOLLFzcmdEERHRrpbqTCwY/UoQuiq8x0rF
bwEcKG6nYKtLc29JebQBuhcmwfJCk+6Z3J0OMHdMy3KPoBKHaaKME9YYkqDxaN3nS2yHnZ8fMDW/
STtTXQipWhRnHjDrmjJh4/+wdyY5kiNplr5Lr5sJCimkULY6q9rsbvOGMHNz4zwJZ96oz9EX64+R
1VWZgapM5LKAWsQiAHc3NSUp/If3vvfiR82S7pAM2sUZNlwkCCvI7P3gtXZ8abpUwUFx8NJ2IBoX
tUzbFOsRFSpj4CyJbpJ8rKofsYe9+d4u7QIFs4d3PNqHIp70t6Bgs+/yXNjDiwitKN6n+YKgc4rH
xnMPPnyU4GBanzEvfkKfbRDoWLyMXWTb6sAvPTevdkRJs5aVsZsdmJ4O/XRbSpbSx454Fx6NSObp
byiRDCAB4c/dDzOPUK+bXOUGS1Di+BuE2yyTGYn/CKV65fXGHoW74Bk1XfRSTRNotM7Pr/00sg99
47R33pilj3WrqKrDDl6Fz843WJdbcy3hjeQ+4M+RVIZwHNEE6Oaz6Zzia6pBOLc1VAIpg/LsD2Rf
SVqFG7Jd5UYN9YA7BSM/KUgR9m6my6QoTfu0aoNLh+4EIlQV82sxHLek7Cce2al7kbGPo6wNqp+6
Rp24LM5tksqSA6VHRlN6LAiKqD2NjoMVTzDl/GmzOXyuZaJxao3DfgJecqRnzK+Gohvv8jgs98WI
J84rp+RnEkn4oGU0HBbbvnblAmAgrr0Hj6piZ0MSeiV7obnre38VUBUhULDamR7YmRN/oc1ztwrH
KTWHfdv6NWy0qduJ1q7OqnS7q5Rd+q5HJIoMbgA4UrqnOouSI0eU9WbUeMtxMHO0eNjL7ISmZDeT
S4f9pajjF07Xq6lrfDAsbK8DWScFpW/32U+CiBuGJKliGS7mOjjEDuSkssEFU8/ZR13WT3Wayive
WbfNiipgwDRu7MgLfqRBGREFxAXx6wpHn1zkavBPXsImvBegVPeTTsuNqOIfrj+q/ex4CC/6+KAc
J3pAabWCIBQkH1e2H7ldTkRIxkAE7Cb7CjJZXuKYvWWAT30Tw87kGFh4JZBCIJugvMrzztrxDxHG
Rv7f72rs4LeySHsyyTBh6+vvs2oUtwHMpI+pHKNtP1Tiro3d/JO667tPidGTCccbWR7upFE25UN7
xSry7OWJOiZSVm9RFT95gtCepIdIFxEdJbp23eGKkOZxjvYzrVhFQBx8yawPgquYLvlarviTdXJ6
Y6c94nunv1qWYTyg+maRUxOBpfz9MLjLNQaBT4GpqoI9ODLTfTRl/2iCpron76J7jCewImgek0sp
3A9HjrseENeNGyd3Q13DLjVZc81ZmJ+oc1D2KfZNLRyE2bWf6RfjLRKeg9XzKBWIF7kyO6hFr0BS
nc0MUz9Oli1C5xsfy88LmIETxmdnF0qvum6EfGsmwDJBaqKbMmL1qrAFH6K6feH56fY+mQCbIqT8
Qp/X7Nyy61dqnsfXokB3IC03bv0Cj3SXJzgHG8yFwQjGDz0M301Cp+RZ6HzSLn+IWjfZT1B2d24t
r3yo9FUZY1CeJSrr2g7vfUEZ7I8TkRVh89PJw2dHt8XJG1jDkvfsgCo31WZuwnzPkojcl8FyDgN+
0Y12SdYaDBiEcjUqo4mG0gIyQNmyuVrMt8tvX43qHQjmV6aB/YH4ZcWF3AIFOgyAVGzZJmbbaVhC
8DTz8I4pI9njv/qq1/WnDm8nAjrPOljGDYl55Tabmt3g2BSs5YVV7S5oFsjj1cklCL3PvXMSNFee
t5rLIiI095Hb11dZmrPDHrMTaXkIhJoWr+MfjBbgeOW9HgNNlFLpPxm4wOgqHHMcwuYq0BEqHd6l
3qEqiPSKGmATN8uQHw2zfOJy2tUrsooSmiL8ngOk7LmLoGmOzblqhvpKGuhsbtLoqyBZHpjbITtE
5dQJ7IMYvqJ7x9fbvoMdIbKZh0JjLkSr0q0LJzaLN/Zc3S39dKei7oF1DPK2IDGXqciXY5LFEPXn
hnycmPvRaWDa62l58Kvlfan855GQxkiVj3M83Pl2xyFVzmhYiGp3DRJIzye4FKv03sMg7SzATet5
31odkpqVerT0x8mnEp3aM00FgE6XQoNN8EPgANMdmkvmg9qUnvOQG1Bs+W03nfImf1oD8eKGXMUu
xX/3252tD8up6PlaamvrpqEPMbjE2aidzYRo3Cr2aiTyi1xC3TsFkTrDvhqTY1jaSHam7muJg7cC
rQvCaVpIGtzBA5XiXlkoRoeaGRIHlfWjYSrobLRahugWxTvyVL2Q6HqH+suz0PaFGd58y82BwubB
jDeYFSiCwT4L0kMOlXC+rgOvledWxq5zYkybTCe+mK4+RlbYgSQbmXWWME+JFEo3kym0/9jUM0mz
tEU90JpN6zIh2HhIGvVNIwGy3NRpLPH0VfVIFpKjCMTDei+V1bx6s9fUL+w9Qa1HY22c1zCcVPFk
4w/krWgRhEh3OTpQCdhgdt1JhH5xG2mU0TvVZHF37oo/oAz4BcuaJoKF9u8kpOXrVP8uowZPX9M+
S6//4i7YrjX0tIxPQ2J1xOWFxS4s1zUxqgzeqsVYnBnKCGpHKordBIf1A+oRC3a2wwxJsEWFA9k/
Xhd+M3ElaLMIS5ztKaa0NiZnvCjMQ+fP/mEOsXaBmWC2jU0K0ba+kW483vFkOyeUlfkdoiU4xj6x
sogBPnIRlY96SqISs2yG3AAw8E5H1hO6dvmOC6RK7c8liSeO9vinGQn1i0gz3OdZw2MXJN27H6U/
0hr/1ZZ33ruo24tpNaZM4T/I0veegjEBvKnS88CY0VKQGxKJSztLP+qxVQSpBgi12L6v4sv7cHGb
HId6/a1rgn8oDX+4HikPHFat82h8fe5LDLLlCrSdAwAN3bg0p0q54H6LBPgZAKtU9tElAtu7053M
TkkAFw4ZEVMZi3GzExTglNIO5tPUqUvewdohA4ASKyLaKSP5TNIyp/59skCg3oaGyFAfIfymsXp9
lfrBq92vftre8AYZiWAVSCVRSWzgj044OFPEXD448cIt7wkIrc/8g2yB0hl0YEeoaWeVCrZ3cO85
bvITyhDeZqt4iXpqHXdOkJhnDEx7GBhD2d3XVh7eyqFvrjM0akNanjjW9X2Ed5ozldkFrkerv1R5
S3QaTSLDSAtXpG+GDaDR8BCXcbJtcHO/QsNHTh50j9J0qHriCQWc1c03YnRPtLrTUdRMboWyDXb1
Wd0rKG6APTsXNbDW5na2YusjDpx4b8hNJfiL0jStBnefSzyDW/a/4pi1DFJDzUter7KLZk5eUBwO
O6KBFTF+qod91jnvlQKPJfFBoBhtz4vyfuRu6tO4edZOF456dKlOSIexaOE7WT7lgY5JaiMstFuG
H1Y8cPohZ9vGyHlPCIF2jlUx44XFe1VTcu00OQ9QkciMxpw/3sBM9w6et8Lu4zc3KoJroKzViYFn
u5V0HRA/Bur3cMoufjpUx3aGdRQ0KLaMt0CwZSYJbTu3rrkPBeVyLmHuONH0ZADrdxoZSKt9ScWz
5B9J6zx0GoIbK0JAxaMctmj/g1Ov4v7kTBKAdvp7tGHaYLQLrnKdpy9tB9miGZJbBKTjxUothp9K
nnIMoteWXVhvIoTqKWyIVSq+cyN3P5T9Xcw4btvXHlRXX8IupnOhLq/w8Bc/vdFxb+vCKre94lsT
ksgdzAz479Mq3rELgIayxtZMc/6mxsK7DGhONkZjVQg9RjioqoKC2WGy0M5gJmUoNIQI/HV7u9jl
78YBKaR40zLoh6nicncQxvwZpDJeRZzjhlb82pee5P8gBeUBzQizoexqHdBv59r/8GbkEjQZV2WC
ZqdKT/ClQZ+1kU6JkCAXGtSBfb0QdwNK+5rxZAS/tkTJuiCqluNwKBF00g/R0s6Lfmlmczca/QxH
1MdhYMLkCgdDgth8ARgW9wTosIA5lqn84JXTPIV6eJkn1rSAvSAZqfFeU5sxoZzz6CQtt93mYTTs
ceu528L2fw0leCXIFzkugNje9tr2d74TDHszkzlDU7CuYkKx7+3msIRZepStiU8+A9WboidTCUoD
O+Lcv8JlLY95OZw7P1Ubn6BrfNUz2T4jyt2wHp+QtL/FgXp0KgCVliKnlQTVh3kw+wFN6JEHlgKo
FeMaWdxcCl+dkLV5r3VmpfddVXW7esyPTb+8V1WhsZBkXz5yMFnN8xFFZ3GwSs0LYcJmOOgqBL4d
H5ml2beN0iTJMMXYEdKoXoUR1oG1uNriHRT7mvzAua0VlFpLP2t6q52z4KBwS2nfZ2UIvL1EB46m
0ukGf1sMYMB1QN5QketLLKw3koDBBRc9c44wfO6LdnQRnNvRUzV4dy2jpX3TJ+NRuGHzFBiTXhoi
M+FeRpE5ZDxxB0xU4zEbOJrJHg72pTVzGULj7qsYGlFXOOUqPf5tBhwnhE4l295dpUM19VFa5s1j
WvYdxYTznTU+OXQd4A0FNU8Zd6BMKu2rwiRPFbzNwRruET1f19XoskYJrFtEAb+bSJqrWqonJ4ZA
XJAMzDflhXV3LsZM/Wzz7tsVyQnMnkWz0stdW3vs1DSKqJ2COrrJJtzvTAFxXWOsQimXggnypk3V
zfGNEw0tJICwuEBjLM8oINXtGI64F5If8xTjz+v1VDMNSJBbNhSXbI4EC6mI2Rk7qOlYl62+KPIQ
ToTkrQYavoURmR5m0q6diewdOMzctIbc4rhPVtS595TB8ln2EAEmBhcXamRoc1Q1Vya1TLOTHrBz
j3yhB1Y8zZUzwSZK+dOUIMRV2hwLYs1DSgk5RspHARtwUtbB+EOgQKblcUlZrGZg7x353m2FbWrf
R7BlGRVd6EyywzINDDG5oEgGCQ9E+h1u+mlZ9xSBf+vUtEqYuPbtZNtbr4dW2oEMOTigJNkg29lV
Dh/w7BlejDZFyU576WVKq/wkJNM4hjI/QyWi34MZmm1kYdnB2ETF6UTlVxAE6krN7VNQsfcix4N5
ObDOrVrFEnbLuE9Y1W3GLHlHRcYALbfzOx6b6IebuofBstVp5kdeRis72lkb3fuyGlgj09FI7hXI
K25s72xruhGASi4To1RqMe+hB++2yy35ADmOUobCk0x5c+lQm1Vd+tGJ+U6oic0FusPJM1TwtNLT
kHyx/0T5lsdXEv2cuxtLlx6M/cTRc/Uv1TnDtsenS5hYR++agdZKCY+KIt2dlQkww/nWyC1QskHJ
MFF+5FgijoPr31RBfRMBXDjR4FRPRcNSlYPqV+6Q64IKkfBwwo9vZg0ob80MKMf8oYyKGKAMab8Q
GJ2zIflJZCLaMdt/hRue7min5nNVZg3ekNrcVnpuj5h4ye60kIjIplM3HGQ8O1YS73D3sFRUsAr6
zKIDdaNVDTD1twFd0i2ZUSfFpz4PYeqfa0ldKN3gO8QQth1KUnAyh6AyUr4AkeTdeIxRQ5+X0It3
rhWQoYWuIt5F6RwfiiU8VYOd3VUSzTxhzO2jg5QVt2z6RGUCU2wI6juRpgy0OnaVOKzQw0r23JZG
kA2dvLxDeFrvOPiB4GUa2o9Uy9lwCgHr4knsF1UeSy9eIRxWQ1hV64rrNi3EPoiq/pr86Azui1+0
bKWrpNmZYU0fL4C+Vzvt54wKqtYbf2MMA2btOcl0nbW0x4gk3f4nspmeAjIUBsIm0g5xKeyZ0IZ2
7vT9kvoRnGiU7qv6uxp+dmT2/EyHtM6pG9cJp2f8goGIlftAZGO6r9QFf71t8yiyt0JGzLvCgsgE
Okp2Z+vbvHrFOJD8sgk8eEfK07wEPpXJhn9MBzirLQiPrDIpp5g4aFpa232map9e2xnlzYZ0HgS/
VpqhqCSHJhxuOnT52Cq8XgU7BnQm/2qZV4xw1FX+RRAA51Q3NiXU+kDl9lVrspItcepSficzwyyG
RCH7RAJYygdoWmuuW+F4J29OE/vQlJ5mKNXCM9+STpO9Mc0ZmPuQrpTiY7fGqyJkA4wSZiQmUJWz
eZ6IOSCI2Yvj6CoH/Q7GhG0KadTxKO4GV03vujCkyZAuXQ+rzgoEV+JYwj1YIzP2K59kjDdApW11
KoCrfZIQTwqFvUTVSz8MC0laDI+/apgtv6KKQBf0eNjeeUh8eIm6VOZiZkOjP+Nukiy+uF+yovld
isR9YHGWv5MGwV2pVA70KQP0lZ5dswDYbbIGhyD1Xv2LAFQOriIyAWOaxDjFxoxBVm3DKFulYHY1
Jey5svR7sEaVX/ymGwC8LV1wsmkQZCtg/wOyBjR4zGJVEJ/QrkdrnXX3cLvIRYMulH8IqKIQ8UTv
MqU2mQc0KWIYDCaVWepVrrLJW2P+llfibMk26WtIi+eYNZ7aDLxznsZ41POJZUVIwRiHKHowU5H8
5HlqYHtUo5Te8J02P71GduT6kEtEFMMcNP1Zl/kA9DFHPlTHKEO2zD1HfPXop2j0mUhM+84vcUUX
Bm3FTmaT84SOlKk9vpRxTeVLxvKMs5bSTRngtRC1Ctx1STGRZpG3amuUFu9IFIJ0F8Z6gI2iCzQN
UTq2nyBNCIJIShIMNqKVjCaiBuhLyjVrt7MjIIsCpjP4K/yK5EJSp7rtMk1N+gNJWcaHtX1cmnqR
wdlyGPO6TgoraurrKdpZBf6DjQtTLN/Hceb/0I7k8bJx4t8Gs2esbTKK9C0bSTuMFUtxgE0o++MI
dgubKm/N/DNiNWvIOAbdxkv0IkmozvZEDyExCHua+t2iYvT8I+Sf57ppxFuZ0MMQZVk10WFpsuq7
rhOouXAWlzfPReTI81+4DwUm2TUbnPcIJh3zaAo2gVtcEfhT0kHAiU07LEnUMYqJSlEkycu0lKI7
5KZrskPKHfEoJjNcqdiCJKUhUUHniZtqzQhpfPpvaLD6mp033izOE3+Ba2RIbdQiQVjhtUb8RNof
3GZaOoRkFDpYM0Eqbe3Tsgq+ROc2LDujHiZc3aVEVXhj/8fu0sJvNIZxK4kdnO3zgCw/2pE7hnk8
TnRb8fbwxKfp03Hck8CAK5BhrTMcpyzt8chEY4zvPeyog4lgxcwvcFUU2yDkft9MYT/+IrSidfa1
0QRHLlMh1CZ0FtbJlp9BliCwuJ12ukU6za3KAJd7QOBRAUfmgYUeU605eUvnkaGJpahKffcOrCNn
+izx/eEKE+D/22lg+TRMmO+2S9PKL8Kh1SXFGrUbiDH0NnxA1992dS5waSS52sTeyKaJfw1hfIGf
MNyMbuu7a5hK85wMg7DpmnWuSUJVkHxaoZy3xBB6uZtamxwpqer+h5Rp+tk2anppGFm0WD6DYkHZ
3ZFuoBaKVPaLed/vF1EBpcrs1t6MYZfufbvKUXF1teVxCmWF4nvMmZBm0vOx9orUf4sjSrJDG6U2
D4HR/J2gZ18Zl5l4ZYBLgJumG/f3aQyCFNJ0wG6FJTGcuFL16MxhIVMnY0Lyi60VmvQdJhpJIsS1
c+1Rl3AvuhzWd3E7+1xGEZjHuU1yskEBEb0aX/Ss6lpcXChzB/FAbKsqLmEZBqTYAXdIsXtXctgo
/AHivDRM5TYqStaoH/BmPfeSNhZbQofpvod/AypTEHrEu6uMoEpV9MW7aHTkU2A2lruJNURNPgXZ
PRtv6HIywYpWhxt2n4wjcq56u6uDjoMwzHX2GfRByJIXZPMGidAMEAk5jneRiKER3Tklm3/dea45
8dvN2d6vVeqdgDlFD37qWcvO0vRNe/akqjhNXM+fqQkgaQapYCaIIT53N/+7iZy5bmdcFWLOwmfA
x+jcOiWn+ECNhI2xDu3hzQ6KKj7gWwwl35xwf43BxC+rhGtx8R1Jp+EPBHUc/rFQ9U/+hpUMJIRS
EBRQWrPT03+SZI4lFsGKFfh+Lp0ZQYOlSWdwc+lTkLp6YqNiCeqIDjbtqsxZ2w1bKVBltYqf/vFn
+bNymI/Cp0DtDZZo5YCsNoG/Ec16GdUHG2WzD9FI6K3tdhkut6LBxm6XzSowNIvQBMybjgQdHIy8
5JzI/TdF9b9kEfgv9f9/5xn4bwejWoOu/2urwPXvrvtPrAJi/Vt/9Qo4wV8cME++XoXmoKhWWfFf
WVR4BVZ2CbCJQLIpd6Tz714BL/iLzbBZ4HVmkeO5q1b534K9Pe8vOH98/nwgNcBTW/8rLCr5ByXl
b7XnkleI5KXFf6CvuJ/+/g7KJubICvXezsVT+V3oTr+VhUyWXRURBOlaSA5Bb1InRVjR0KxmhKXO
/XRjN21DCqDO5bNvFhQKIJcMrxdqe8RXbo27bqnneGsQmk9bDlplk/rh8GBUMs9LRq5N9RYih+/3
aeD5PkGTPSMAg1C02UMJUMk2g4rUA7Kxq4PwVOhccXeTxoC7IXvkW6MDMfky/ZpkBVOw8GRHjGkd
cM5HiLFIbRhHFo6BO5HpsDZa6GuahOI0lizJvQlO4DYs8vQVM+s62/UHPVDHNabeu8Qheht3sFzi
dyaKIFBW+LiXSq7z6DGzLqHAley143I/EETyTW1nXRjesSEZmumHyhfzAAJdERqHwnM6FK6TfxD9
FfQvM3lJ2cbtbX2DmGK+9RxOyc2YyplYncmL9xRctIhIkotDYgLxhvaBmEa/llSfTRkuryaO6njH
xL3+APhhfHLELWYQmWsTBYOZkddpPFiGPi7t1JcZrQRCcBcz7S3rxLtR/Yr5b5pcoqQhN+sb+l7y
HEl+zB5OAdreslXr235ks8zJNVo3pF6qhQBAEz2hDDHsbhFSvpAPAj6v7KnuNry0CQFkCIX7M+/a
6LmzU9pQU1S6ORriHMDWppxTm9pHDEACqRt2BGd70t4j8aSvnBHd19twKdV55LTvgQGn4qvvNbvK
minUZhQmyoDhZP1tS+fjHJHmgUIPXNerNnIMJ+9QLwPMmMLp6y3FAtRyqg08BMIpBlK+WsVgqySp
15yGqhevugtYZ06M0+BnOsOur6xZ7UXdFzblDQyqne20Pa5RkhzB/Zd8hoG+fzz1vpo/XTyrrxLb
LPdMUE2fFuAX6LLM/OSulzJOdmAzCErp+pBbyZAR6kIfLstrY1tgsuOkbR6kpbKXVDCe3la5l7Fz
Ky00jCgQnogW8eM9W0abeVgTpcQKjWvBheHutSN2lblNlOPbndV66VfQ8DrT7lEiT1VvvcgZevNp
yPvo20a3OB/LkRyVHVVWkt1NRMdQWWinJP4HoccxbsYCImrooFL0ofc8h0uE9yOVaWiOCKRRxaWd
uzzXJl2T7WenSbbd3Ip6S7kMGTJm/xFjwJZ9vi2kQAZHwdoxS6Cs2mZoyS3CrnT3DtjGfaFaIB4O
x6WMt3VtwvbGDbKBPTa4VAanPjSYq6pQpTxHjCHMGfZTkR6SJSo+bTBW2Smw2vY2T2G23M0jU4YT
VShT3LZduO7CgtC5lSaEV2VyvbBxI3Ny3JkG19bRCnLWmrXWE5tDp8VHC6ctfIRtwNNsLxXDF4z4
w0OA2FsA7CDk5TSZCYbBVNuZeG8DJxX7OOkkWO5cEEDcsGp7ZbnkETbDZH+is3OxjztzalbWFmgX
2j+fJSXWopaLdMf23QsfotEh1iQOKdoZ7Bo9Xvdz4ooj4QIyvs1cnXx3/hSjrSELh9f3lEdc3yRz
2yPxUvYzFhod7FU06d84I5LyMDLFc3a51yX9cTAw0U5TalGxpUmpLn4G/fxsGeK1DsGMlPDnAkKP
zJIREdxJ+mmf0Qpl3ndlqeFXu2RDddVTDYLwq73upaREn7mpjWQjQ0Wf7xGMUxl6HjGiW+JDWAW5
6AejB2fGy+C7NcKrtlk+vRAJMMsCXiJberYemWrgLcTPlYn7yDwDXXxvi75iecd2m/KY2czRYVJ/
6SrBOIUf276QndjiF8k6/LRVg26iA9BByJJYZ10t+uuZlRfyHggsYS/2Ci8CEIIF/L6hp0zPlm2p
77pt0LUnaYjxgo7Qnc+hH2t3742CUyoJ40pxA2VoOwLZqH1AABFHS13jwY9Q+FEXx+wbT6aUwWvC
sS9I/XBozOw6NBwZqU98CyPI9oIWCjoNwcpGn1Hmdr9a06BfQ961PFoiDB9bIG7tqQiCN0tVIKcL
mS7HPI78yxKa8dPrgfD3vnbIdW17ola8dVRaTdWjkUF3M7Zt8d03sw6OdlzOp452gFOTH/GrTr36
G6O43ZITYyteIZhSAFL4C++vEejNxMQomt45tJW/UdyUr14nxfhopSL4sQR+9xI0AgD2kExIr6U0
oJWXcHzJEqtKCW7vQQpxgbyjKrgu9KekaC1zCJBgtvEJHAwQBbAmKp1oFLKZnabwbeJ0REemp8m9
n2SdMUlY0RDhPvZyNvpNaUHIpcDVb0NdxETT6TD+yNp+3XvWqZ1vaGWqlsy4QMgt6lMXSCWYhW9+
H6y8oRUQwA09Cbg3E72UgDPU9N0ugOt9F5sYDRhDrkmzUlPOOzXbwEFeSvJxvXjQ0zmGjeH/1cr3
P5Xw/6Ll+UeV8G1lhv/7f6I/QVnXv/PvnlmBwxX/pwgCiUEO0+Vf62D5l5Xhh/9QCM14wfNoYv6/
ZxZaK3bRAP+bzaQDp/t/1MHqLzwFND0UzmBcacr+lTr4T+Y/qvPVoKocDzsbHxNr/d+XwUnazXUH
jeGAnQ46j5w9/90Tlf9gwKndu8aii0J2UNJ153PIO0+01l1Q4F6Yc9Gg7Wyg9/4Tq92fGk0fPqxv
Q4rFOocnkfSPPzkSSTPiBxsrZGdeWs+RgqC2i7BGIWaaiOpiCgG+D4fEMkJHn6rpgQ3kWHOottXX
31zL/8QbKv7eb/7Xj4KLnlaF9tn7o1f520ZTk+7FaB6I44QYZNk5zSJxucslgsTXV+6TU5fup1QM
t3amMsUvLF5AcUKWP2QDwKgk5yFvy3pbOBP01mHpekB1RNTY/8zF+fdeYz6oh3mUOwK3pJAstP/U
zwSiMsIQdojuHmHnQZTV8Nx3Qzqt6Kjksy8K0H4FYiZePu0ANy4KEvnhJ9gEdl3omH/yxTl8Rdw6
/9Fh8YmUsn0JEtK1fQ9Y1J/cxrQ8iyTXFvBEUIXpvijhKzL7HdPnoKDn2ZqZackx9OwOwHbmRsEx
1esx7uD8IutHuot/CNyl/PZMsob6jjE4O2SVAuhQ3HrDJaqtZQ0kqz2XP74Idx+wkz8I3zSI1jNz
1Zgsv406b0T+BBcr3/YOwJ5TEKbRuGWh2vq7pS291wGfVn2TdB0J4E1dEg8N0Ip45VeLNOmfvpy4
5rNuBETwjH3CrZljdzp7YvHdQ6UNFgx8esw/Jt6up9weCGfL5hyx0xSx/djk7ZwhOfHqLoTJZ7ya
RM7I+q0nuFoswJhTX2pbFk9e4xvCT2s9PbBPQNyXkYydXUjM7NGg4Fz6CtrC+VX0/ehQk9PCwuQA
OwqLWJwYrJeIUbRXyA0lOCwdETYKE1tmym6v27KyKIj68WQvhcsq0AYcR3q0O/ob2/iu2NVD0hcY
NurVe7PeF1vXbmf3Br+ZZpJMXMmjyvlFD9E4zeRvIEva42LXv/H2A4MZyb6IjlOigfc3wiFmSadc
lG1NZAzheK6/OhmqpkGhSprF9eLo/sEaxuEeCzgxK5n1AfpnD8Yh+AWmMD+Ern2qG/eqKZcvXJw0
4hnz8wm9eezDEFfehFx/BjAZT9neGvsG/iYG041VMoRPdXrdQB0Gb8ay3f+le/cOJWxMYjg+KZ/i
mSzK6jKhV91WemqPRgcXz9PkoYp3g1hm5Eg/OPWvyoFRzr0ag3diqM3eGHF+crGtcbiasz49dOgj
G2QeE/PeKI/iHZ3RtEbAU9HZXX70/Xn4ZGocf7A1202jfleNU7wXDCbzjZzKlYNvu2yRqyz4TEKQ
OYQ7mjevbe8SWVvXVlbnzzNYtrs86PWPHAsSxtPU9T6dKM6ic9A54Y3CG/7VFZYgErWsG/BeA2z9
tQG+d4dZnV2SIBayZkLifENWbRVJkSTPNujAh5oteD9dK/qNR+BSTCjT4g2wz4fL3pyse+c+79uX
shTXSK/Msa/y5MArEZEC6S7ulRlS9yqbYHWNSG4GXJd3PqtXWjgzPnciF/sm7T8sX7v3RpRMXQNs
NMxgO5IWwhp2J8TF6j1J4upiyjhtDuwP+vSWZUk6Hg2/6G+2fsW7RCoH/LqdFbkgYTqFVzJZ/eei
gBS3S2yH8CAmk5beRt00DBifrFwfwX7iF5ynaNYna55qvNh2HcEwS6ue7KrRi/ShmnyyxyE8yi8R
jDGp8nVsKiSpM44bY7q0fOgaW31HkzHVuV5NyKLshgVp9dS8BkRuyCMY6am4BsKEE4MwafLpe0yC
sP1mKkuLuSht2x0aLBet02INIThTlVZftqbDf3WSMaqZDsW1UcxuLLdg6wQH6jD4Qaa6o+8ZrT79
JGqDz0jM3Sp3DgczB0T+opR6ibrRMWu+BBm6o7f01s8wUYF3CubEsU8zCUc1kgKPABg0jdpFzGtj
S4ET7pFrRSysE2P6umf1idAqnIo2fbXqAHEzlSgi1ScW9LJ/rsi0zo6LUm38EUGQRZHuLsHyhV1v
aAhb6v0aaeecRWDJvaUMqj1oK689Y4KrBsbbC+f1sYEvNe26qRfTs+Cd4LNIqsR4S6FjzAnRbGFO
We/Ezosl0zYnBWZhtWrHkrC0SiGx+GFIY4z7Q80JnsLYlGZOHyA1O+MNl0h0PC1kXn0iC+8CrJkT
77wftFSB+n8knUeTnboaRf/QpQoQcXpS55x7QnWwQQKRQaBf/xZ+kzvwLdvtc0D6wt5r39YYeOtj
n/VOA8DQ+mTiEiuXLQhceUjAPWjZXA21F7qbAgsRwZkau1FfDKlXvHc1P8111taJdzn07pTfKtO1
wbmoJoLl457Ar5cEKQ66UvzS9e1srPSfHZMm1QHMmhNecmSFwVvqNHFxGRF021C2LDkhGjGtQP3Z
+CV6FSRQiJi+a1RTrEiIwXHOusAv+D4XzxUHwVR+uEusHnNMJbByCacmYz49dkVOOkmG2DRYmezN
UcZCxTUdO485b5BF7ioRVP4R6GiytvuFWQgL5zVn+3A+RuVY3I6a++9PIOpovcE2MgN4Ehwnt0Fn
4Ft5HDzMsYZo6X3iVpxWqL8iQ0TdH2ZUsONF8U9o7W+aa1RIyK/7hZxW3N0gsa4S8i9Jskv/CbYx
LiDeRoiIkHv1Gxw6e+//Qm9EC+wom/9LwNFzoAdnt92nNyW3GKi0/4vGI8E1zNTwn54csztjzO0x
TbiUKlyCSI+XdGpZE6ZqOS/1FPjnTbLp1ElCR7POCixFZh95uKuDf7r25p/Gvf6ndyf+Fu178k8H
TxY7mvjknz4eCRBaeSZj+RMzRO8VxMqNK64s8LkMfX2CaYRtnrsngvejb8yv1kzWAqGQeiHOiVvM
zoT5YAyhs56PM8tgxjkXbQRfzQGKuobDMeeedbvsIcq/vSBBtd0fI9SdVNe3M5+qDG7HmTEJsNvb
2Ib+Y8heaN/NcGwydWE238FmQFAcp2SXnw09Nu7VvU918NfHsVAFWXKX+mPD2rs4t7PCojIiMbI4
HZqie15wPqR6QJnYvo+bJSIb/UdrYueCdwqHfLahDzcLhcsZeCn68tJV7oWx2Tvi+muhhrcVcn4y
Eh8WNuE+2hwZbGKhWtiLKCDosTDvM6byYhzz+3AgBjMkT8FPywZIpPcQs/O8oiUdT8FApKhv0jNp
iSPGzGX0K2xCjPydn/0tvV7uTLdROIEDIC2zZ3kZDNUN8ADcYfmiUvirGLDw2h2glTBfLyfCwaCn
1H3uvLIOIGYIzcZX4GvQ3F72MRaMUYgQm/fthA/K2PIe93l6RsmVnmTLZBBwLzIfb3aOpm35AX9j
afU+kO09ndFJueEHO1mPQ02nr1E2J/clNm25S6LIO3X9JK+ruAY5OrqEnrvj2djKzxV/yIwlLMck
5E3rqQ2n5dGvrhZUo/zG0jmLQQ0cWZ7rQ4P0dTc4zQuJKcM+seM97Wp+IWoKYjeck/PWaqZgbALY
dYbMj+R6oRHpt6u5lAi+Q7/3rlYm65j5fA5UA3tU9fs2Qc8weog2Fo0+1itWdS66KTifyoDvTUYf
S5sWfwvrxztOHfimeBDwcKLcD4LqombjfOHSeO1L3dxWouz32ITeGCdGT5u5Yleo7GpN9HzCQWSo
ggPAwta7k445ZtNP2FKDkKPHbNxE7ykCfE+U+xA6NPuB4iTnbiSYV/+4Xe2eC5/hYknZyKPVnDol
nJsUwMYpVK75QTff38gURyFeJvU5pdv2Ynw3weyfeQ0eHlmyup9buACjoIRZjHOo1uVoMITfgJe5
HnmdECtF7g26WbwpZWcuhRcwccrddWecmsFQbyE44QVpiLAOwsfu36uTjTezx1HELP6ZMCMHcz/o
lyr1vsGZklnqZ94J0Px0KntzSUdWQ2rxlocVC8x9C2BmH41Z/dMUCctrFXjHcemZgyPg8ax/Fqr5
EamVT2Ar9ki5oo4V5Vs91I+A2FFBI5hGRrV5DcXmOtRd+1UE1a8KSmZu6VDkv2uneNNDtAVZl7pv
rhUXhBq9r40X7jrEEefEg4h7VzNCTSPzzPq5ONWtc1d7/a8f93y7m7qNZXBzkQJnSo4rFfEV04ot
i4gdPgDE8TYPVLlvZfEnsj0H22bbhA/6PVPnAd5io0Q7InBSrHV/aLPolM1+8aamWZ9Dixl/AL8v
l5Jgcl7efw5RrsKVcGSSu5Pe+chDQf5x5goqUgAaDO7T5p4SL7kfM9NfxqjeD2FrsBZEzkS4JEl8
cHAG7yMY15S07K6/KwEdv+N6Lg7Yf4gdzpv0YRrlDSuP8Mg8rDmJsvJfyA5MrnUluotOQdiPA7+E
JjAo58D0nVVy3rtw5FmInltFu5QzrtkFJds1iNs+hmxF8LVSF+jF4xtBsIFtfbPPvLn/zMshInig
DC6QiaWHaXAhZvvr8jKkTOAagQvkCPgTvrUcizsgp9fzMt9hveNADAf5ZJZxnVG+a3/zkoNXH5xH
MDfRDjELcb62j+/Wwg+PPr0oFkPs5HYcfnXb1MTASv/J70xAEraEaNDY+to2dKbMLLGwqPK1b3P8
TZ1nv7wucx6azUWNQ9HbDNWbubr7Z7QGvoPpev1nwBb/zNgFLlpopgHl3Fn2f8c2ghzs2/b/Xm4E
5obKuK5GXN48+Q7aoyoDBtwNmxU8/GcLN5KR7gWfkfsRL2F33sqONUbbDQsyQ8JhYIOEV0RPDifB
aPWAqXR4t8v29MXVUZo4Izxv5mH25mk+Zcv0ZkICNFlaMplPJws6Cc0atRc6jkg/6KyxezOgimWk
nB+QNlypFXx8jPuGFSgCl93QNTjPdWjlMeDIOzpAEnWDkqpHmDHNUKX8eAxOMDgbZwdFyzv1Lga2
YszVnko6QVAn34HF8qzBNSN3DW2QUXFwaiY77MfO9N/4x5rrhaUGSuYmQZXNRIfUwXq6WQfACr68
LkD/YKYJ+nlvE/LAiCFfwNhHWOMDGg/h0kBlsC13xaZiHAdybA+wpOSBIVp4hFJr7+WYXy+rhYcl
gvWmWMZrvy4oT1tAyjVKyoL18cQhiV62RjQy98KMqGgS1HnQ/uOztfKjJw9aAkmJLdKkKhcnINv9
TUk+4rSzGDMuuREQbitXfajQ/wqcLLx0UYx9L/WwCZeHX5YULKPWl6XMs3YXeQhTdxrd+UXrtulz
kY3U32lTh95RUHJPz3AFQ3ypcdj0VxyaMSAB6ltW6wUEAeqVCVxGRGM/9Pp50DzrukuQ8dBbYBRp
86NQxZa9573xiXj7KCVFN02/Gs4tp1ydrSjmuynzG5uHcCZqRkpEt6B4zSeeMazyC9ECcw1QEl/V
a5hE3x5L0bPEkkFYUc0ca+pw/sSJCRqaMYgOwwFF4qUu579imm7gS8jrJUjv03h9B0VF7J5bE1fB
JCYnOxc4BWMwLmyP04X7u+f5yfY6C6/nIL+SbfpB1PWTrIcfMkefwwWYibVgW/shP9c07kGy8J4m
ETV409Cbq+mEI4tVHlixusKURu7TodHlh7Op63WHjcm9iycusDIbkXP7+fnsppRNW/5IMt1blg9l
rrdtwjVL+BPEvyMMnuPMYe2u0bPn6T9o0s9GImP2HCHkNWxYKJHncsdCfy9Wc1Hk/nmwRJeeQLRG
lXgO/+db+OklEI/7kMFIseDyZQ9buSlfSI7j0bndJAGLXM/zEN2kNz9MZrqbquZH5iggqiZAja4O
VfmncqZnTGtf4fQ0zelj3yU34Wb+Ivmd9NOkvFwQYpR999SvJOslQYuJI1QYBAqem71KOs0mnGB4
NGZYBv/OeciJUED3qx9A8GAR8zGD8z8RJm2MMTkPZxmK3/aGnrC+Yljh/inQc7G04VwjCZJWYd8k
PdzIMewc/NreJk0Ykjz9k9ohK3bE67UYNYMqu5OMCTYpUsY0PYxIBbuMB19dRa4d+jd3TrrXpJOs
prQZ+gfXdutyCtOwid4HSlYWbrYRzqHkluLroRzh0WRIdCbczpdnItDRs6tdHBsz5KP12CBZVnvT
eoQ/h13MxLzNWPyBF0MBQEVIofXptC4qP10n0ceYQmc5yAz91q6ai/Kb/glHetdOS3ysqiV4Yfm6
PHMdcOYtzkA2moXngJKxKUNAgOuUn+YuKBkoCFqJu2h2zSWTZ67CTBL4d8mM0n2qaPDnfRjPw01V
jPphsJmYTrQK+Jd5dOKN5rQkt4vgmQPEELrdNTSe6rFkTl4cIgToPoQEFXeXSdP34QVa4OoThNvm
wrJ1urWUc6HvyxxpwDnOx7jZx70ezouiyJ4w33DQyrycz1rrjhYzOXqBa7dORzT2ff3e5uRrYe3v
1McWudveDplXljcql1K/1Cgb3uY1dNqbbAzCvzmN5HgEWMJcXVZBzB4thTPEvo2vcN9Q6sIUQJbw
MFaltVc2BMJD68MZfzKLtg/o8hguDQMpOPgVR++DMWGm/yaySK/BbhHQ6JYG3CIddl3ybNbDeoIz
gLMN8zreEp84eQJ+vRgPcuO4pG/yxc6bIGcsD/OSWyBghlqeN8qUf8Axuys5zDS4wPbc6MVtYmfa
NUglppOX9fkdDX7+yxpYvwRR43TnoWH7v5skK19aSa8br9J641vYEv/WhUlLRx44hJFd2LDBz58N
RCHlYYUPxhMLZOxwSfHqVOTHvKRB78hTUPUC9jzqm2Q35EtzW5fBCOlmdN2zikKXAq+oMSJOQyc5
N5NKX/hNPCLPTKYC66GewmmvyyJBQUrW89fY9XFLVSOyH8bjxJG2br7wvJTxO5LL4JEpCzpxFgSk
0vOx01+OTlDucUz6KUP/fv5T+G3zkKjavuTMCzCgaNMUnGEO2FM5LBq4i5UwDIxHJ0WcEY5bcEfV
i4wXjtLZH4No7w4MzVH8gvpDD4UOzILrV7G6WuwEsDWIi+Es6VX13blLEoMjWVtDClMRfsIOtGo/
IoahQ2vSRj6wd2jB/aBZ6C+rOYvak8c4ud0taTd/mJp/41HEhflcwiD+CcYtVz6DG4kgbA44oOlM
N3e6ss81o5EUC5ObM+TKkvZQCs0gMTBt+FtyOHX7eBXm2VixQoV3dUuXK8aRLBG3i7M/U25Xw9C0
D5D1riKseHIaPE5jESNRYn8BbaDyC4wLagm58/hlxG64AIajyGMFV5G8gjfOuXxFBNok90zf+3rX
5BrgRs0IE4NRlXl7WwcprRAqJBQhenycGs97AG2V3lnCPOK/tqn66EzYqfgeZQYQsNDCffdkwXPU
kxSpj8qTqjqQ4mF/5ZJz+tBlhPKMBrObr0MVcdLGqVDkDbWER2AFRXK+F4NnNbMrgoG36YgeKeR4
+OvU6YHrBjg/CqVw6oEXGhhXGx8e1GIoLWY18MS5ifHIax/yhyLskAEmA+btg/LNhjppmjeikoTk
NBjRaevV5ubGadwC+3NZPwIlp/2sh/CenlN95HXZfMdLI+9J0MIPixsbqZqEo5IT2xFLNNTsBYi1
bkiLjuZ54PPDSSP34A7R9JQd/1VoNQBK4FvHjV+w1Ypkww2BAAro+eiIfe6Krj/lbsBESdXF/FZV
cLrOI9ycn6U13XObCUQkEjfHeBCRz/x+EwojC+GxfUUx5ffXw7gGLy6Q9PcZNAA/Reo3f7Sd3d/W
t5oS2frtC4D79KPhe7gpy6h3d44zZBb9UZqPXM0FWIJJNnx1Qynlu0eEIJrDLsmf5tZp4Th1bEdj
vMELPF8R3w+AMtjezgGGknzzSZB1Y4tjC9GVVz33qzeOZ5+b1GvBEQcgY7+9umP8TEDtrLGVTSwE
cAUxAsOX5j8ZjT0O8Wj0C9ph/cMygfwultwocQYCHkCRblyKMxnR1hy0TobljJgpLLBjmFlCSYtc
kN8r/K69clp6J3Lk5w5XHKhXquYx+kabnX9nzthd8Fezip6zQiAJIvvwoTXLcDAD0V8w8cnlJRk+
goEuim7YaCVYVxTGOHyLEzlQu4XMlXcunYQAIRR+dxXYjL/WW3u49e1C0kWywAXBaCcz0ipHp7wg
WnhGzBwIF6LjBh7jhGo6RqMNuEQr3ZLWEIbsfg3n8MGRPn9ST6Lde1aO4Yvieq+vJH6Gcedr3HSo
4v35S+KUQnKDVPeBROHkD0n0NQxVQn/tgSWPdo6Vh98EiGY8P0ahM5pDsQTh8zIY91OkDYpqDVMa
Gdu8gJ1siBTr9l4CiemgZpO9WFXlzzCfGNCV04SQijXiUJ/8wSWbvmDWzObLsysnSoJ6ag58Q/JF
aTp4THHhsSGrx3Q6DiRvfbRJW5DMp2asYag9yyfEpY4+lHkn2e8l7iFajX3XSJr4cQUpRLuwjKp7
A5eU4UFV5QmqMkaANymRYqjhWs38NGOJNx/chX3DYxJHBU7A3idlM4kGwAKDNM1tWxYKNqhQKjpj
dtRsjJTSHJdCdj+ZDWdzkDpdoot57BXaXZLVXuUaOcvVqK3/Jik7zdHMlMKYPdjS7Bwhskc5ueJW
+wal0xIzuQcaZrIOgmVa9GceLLIJzWPbebuxbxsXV24gPwhHktgc3bJ+roRW/ivI8uFvyqLqacQb
+LQlVGaHlpSBv6nS5Z0bA52bEV7BG0sNgsqhU82d6Of4Y2UI/ChT8j9AxPbZvQroEbrQWOi3csB7
xHyYka5v/OmZtXdcgjlpeQ6dJW3vaNV9/zEYtzZN4cQ89pPfkliq0deebS/Qek6n4f8IZZpNPVuN
I5xYIf/AHvJ/zYrPeSenlBk87szgk+eGconAdLpBN8ZndhA6VN/BDMP3sGQ+E2jt07zhy47ls8KY
qHdTlFF8rAaHPy9EEt6qQpCwAgByvU0xvhBgB1EKYa5FKUCD4Lof7ATikBigEhBJG66mOrSVaS9E
puxHstFadz0AMVxQq8HkKtxx2Gxsm3Oe7JKFtUm1gAbRYoqQcbSz/gKIUkvmDFMtDpOOQYaoCvfz
mV4CtMQyykh6teAgHonAdLlc1STeiRObiEAZCM/Dv5dqtJABmX90VctQ37P+NFvPgdYN2/dCC9+g
j6MSDh9YOq32fOmyZiMf4BLdTX7mKPTd7Yq4eEo7MCfG846E30Tt0V1qfTOOY/2kR5XTaxOUyZKT
STUDbTPPfyJOAKr4LrFPeDYUTo3AQpRtgnKAXJG6IEnwcH9JNTvvCxzc8sqdW04Kg1j+erTTFF8N
qYtYY2DsV+0bVKXurrFSvriIjYYjzDDWT2wO1hsmSrhsGz/LYQwteYcxaZI/iVncZ9WbVnKgsPs8
esHSih0LZFx4bpFM5yxvenNyqrXi7KgCyrI46Yr1WLg0+7s8H0lmY+86W+Zgi3nxqu1gAHeb+Mc0
azn8RNwkT6PLkperlc3XrjXtWlF52qrZl15pHrD0uO+NO8sv+C4+BVQwZd89mD/kHt7CdITPyjBz
GivvjoXd8MmEjWVUncnotUbByROnW7JBk2y75RLBkKDm3YVy22NdBEMXei99WodXTbtwVYouCz9R
R4fBmYoGoHuxKZ9lr0FKBi60NyApE6tB4nfnF9iy86HjFWoPpMRtpapNxQ3rDR/tg3Ec6qFa+QgT
OCUuk5ZZFK4mIDn7wdruF+zycl3keiohzyzTa4BbvzgsSzb8mq0u6UHpyVNRGHnHGZLeakOGHTlJ
uvoiEyxzLkUnZiZpVF8Pc66H7wnD10Y29rMPpxqo32OgMTh7oJXcZnOIUhSisfPoM8YmL42JK5cK
XujLjmwdtZtF176Xtghuojqu7/16yIJ9N/XbCxGZ+5aJ7R0RM0Oyi60EibKt/A4peWvgl/jLfqD+
YmCYSN66i2Sduoep7JlDjJ3s69MiIlJ+IQlL76ZcUvTFuQKUeu7CBVE7tEDrJ8vV/hmaZEVgJF9T
eABhwr0IksHdlYR/ouqgNzlL15q+rwHNeDWV/86TIgJzOii/+VpjUmcwBHcEdUkVz08j2yX85itq
gYvSa13UwWtWTie7as/b41v6pZ0CpN7PYXQf0PyiHRcRXy/SIRuy8QjthqUAsXlQsqg9JCft8kvm
EKYmF7ekOmmnsu9Rv2rwtRG6XOpIIB9ogQ2czpgH8S7XwnmqqsJ7S8JmEAcgS+oesz/yoMT4Mw/Q
VBQfvr9GLURm6T6kQ9a2l12oudIrjxtrL/PKvknt+NmZzGLEYYj17Xrgb3HyI8FZ0A0HeueXyXXC
+8pUDPj6nqg6rJy5wM6XTDI8zn478w8rJ5o+myT5wNtMkVCXY/sM6wvPuNGwrrDA2XqFdjcS2MZh
ZQIaX4QJZz2H5ZMj0hxvss8KNlm5gpyZc3RXJjzyWxpF9crhySrPR8L1d4RJdr1SC2C7j0fCQLN8
K1CtRlGxDSaXW68ByLzzIVOzaTSJSznTZqNzI70UnX5sYpGdOJE15C9ZtYfVXcu3sBHdcuDYaC8n
XevygHsGtAJ3QCNOndt3GH+LIcLD08stzK6xwR8nzuJ7ZLqW1Ttf/Q+jOCpLRhYqvHVFthByBjsR
Z0AhnJeUsRFLr4D787yA7XfFzd9/tSQtmcNgxq3Tc1UbHXs3Qa0QTcCxSBmIhnynh1o35zFiu/Ue
3Zij9o1FKbyLsSBjTRgKAIdgxrpdxB7qx3Gj7MxOGel+4bDciVlwxzhBSLUB7CjujxbbiLzox4WP
TkZL/lzIdf1EtSDeZdjmpKEwNNglOmPKLNCw3EWsHt9UF5bjNuUK0WdHgAiY6SJo3tkAiMTBrol5
nlo1YBAvsJ8YMJ3QNDaw/s407ZQda2U3+fwK8+TcItDjStf++KQDRlnQ1ekcT74KRoDbiOeYUKWB
ek9WMDVIGIE97yEDz9etZq0KTLQ18x68lv1IqyzNLgrihb+WXiw3gLfgjXfFLF/45DjaXawzyLhX
NNSzGonuTRR3E3epfK7k0N+jeodZVBEqfuTpUG9JRnHLUMxpeOcgVLs3UWAI7WU0QNCVzyjJJwbA
ES9LiF2FAIE+fwhEkH6VFfKnXU4WIsgegDMfDpld/Blx7NVcUpTPZ+FUDngzigYXqYG8ywKRH/cO
ESGdcoboneG9P0uNZlKq335yxE2P1OTXY+v2jqIGQd8IL+BzrBHC7Bq4ie9j7ZhHvcYFUglXvjiD
mR22nSPTSiWC4KNRqfuAnyEoTmVVp8AW6TyfMnwO9E8eg+TdUtTEZaCG6l5rsj/vGcnVH8iSHbi0
tF3RyXdT8zfLiJ49auDpgJdNJ4EbTZya1K+z82dgrXybAlVmhI6nJuIiNRyFTBoOfeVRYq848H5M
7hQMd7R8JiM3LRBI5CQ7ZPNYfCPSYt8PDKTG8pVGX5JVzkeVrswcwp5/Zeg0vLe86uWjaAQDx8mL
tTk2i6Y2K1kwYI9n1jYcvIXZ4hSztdxV68hBhTcgeidpG2qTTmNKh1qoub4sXVz3u44F1CXlenNy
4ipvDqQmABcmdBh4iPWJO6ZojzPBKRNvxc4UFm+z4N7KFzeVp7aqEYA4iebBJUzjl8ShLmWEbrKH
sGj4+OAvet82i6O3Ytwg77wjzN6HdZ4eRi3WzygdoBj0OLC/Sadr9IU03BYa2EZ0iNGtskYsDMRK
PIcFsfPtwjfpjXF3Aem32BbhefXamqnEXhM52LdmnylIN3oDrztpBw0uoHYdWYst8mGZ0N8C16L5
3PtawiAhS0f8QA5xbxAwo0uGyKXQcrVJFB5qlVFjrAr2D4DXbHmZsi1xYYrD+O/g2mXYl5U1SKMM
jnEVVc2rDetCoCcQ1Ue71JjyMw9+BlSAEFfbJGT+Mzu+d1dYuI+slSYSAYkeJvCDj6p8WRIvp95a
QwZLWMehOvpNoSam2krdlUnYxxgYJ7rbBgxjgqe/Wh4cb9o6J6elcPQChuggrahwj35tCV31S23u
A+zR8mQBWRbni/WqGw9+Ys9VmqvuShSkjFIVrWDLykX4NKRF/JjGA4CImuq6PJ/yOfxRgy/eREKo
8IF6U/1KtGcvY+bQSS/Bms6HyG01k3ci1QMkJGmBRFEO1VPVbaEspBfnXLZhW4IrIRthNzneGu9h
gsFPw7DBqq/vsfvxuEnFh4aYCfQ73Wa7Z/Y+/uUGW34wnvaSUfbYvvN8dizf0h5jTyXN8myWkH2A
TBdCNSu9cJag/zvUgSfxrbiSWs3hDGZcV1A/7wonTj5nu/QGpWTOAtVOofvhhajTifAAt2lvOtwM
HAclCrX9PLWkjpRs7697s/18He3WXYDhnG3+KuB0DkQlnDper/lqiscKnVowFcPJ55a4rb1q/SWE
QJ0RcVJ+5VWfv0ZTUadcHCG3Govarj61TGOIl4an84P4hZ96dKwz7TtyVr/HcAXy1KM0eHBqt0Qg
zMkPJDmRMZMPP98G6HBuL6a469zzKCywtRqoAwd2CwjR2tjH1jSQFSl2rW3D5hBJIil2qANSiN8c
5CvOuZZcBw66QzbovL110efd5B7Ov521AeZQJJxlcXQxJ/lHLv5YHPmHjPKigwg73xFIwzU3++tE
jOUQ9T85VB595BAL/DOfmuiawNUwhNkbZl/AUeK3lUnCNfbgGKfcilgIc2ctQb1U0GxRT0/puYpF
znijWp+XvJ1+GPWZbcRp+/fezihSQGVaHKhuiEqpbxTnWBBN9ZOI54Bn0i543iMze7eMQsrq0KHG
e1UhxoR9MnXxm9ezkgO2TwsXM3bd0XKBJq1AG9dHqwLQnASPg2HuFGPXKyhg6KYzETjRLvXjFT7c
kv9qRqVfUa88sS/MKBzcSNBbuNtpB1EMFZzVkpHOt/Qh0F9WesuCdUE/gDSH+25gLHR4JFW5il9i
kYv1nKWb15DiK7kSw8pyeWWGd5oD2iFYWgnfv+uLyM77eV30BxV0+ynRLIO8kMozD2PWmWTnJ7YO
9/gEwAnGRQ1NohyA6mZ5FAbXMuijT8HbN0NHmNO/naLO3E8V2oAXJ1iZj5Tpol5s0E4P+byyEYY+
XMIXhYICiq71cXyEtfgKWgEzqRqQ1KI9rOERh4HDw1843VvZjdW3yhjtH6au0cFeziXJoZosD2RG
TevxciWBPa9L4hn2RB/FSDlnqP27it23t4/dxv/2p2YTmBDjxMgoU+mE5zkwy4Ssv2ZkTPg1A1F6
7/i1Hyf3TxsFMCAN84W7kHb1GWTNOl8XDAlwpfUgYTb0ZwRGR5XZO8tE356WkR4UKd1CoCvixrBE
szvCoiBa2kbnbTQ0MEN6uIg0aTrFXEFCMCNx8jxxmg4T2v6B2ax/4HNl6DcRcFLvBm9pnGsIiNON
W7ltdI34u0WfIUOUgOkCSAT0l4faPPHdiQnFakLkeq7fN3sEa8jwWjAfDO2cBKDKkZVKNh2mfo4U
crQlqTA4Wr3ucOWujyWtx8sIeTrda9S3DHiLpoKUA5DqyC2UX5QQzwvW7ZJNEIeJ/PEBhFC52gbT
cFGByUVA07P3F9iDi6Mkjns+dltriApAdISolzXNfeM65MVbKE3uoUREZi/nyU3eVr6A4KJGn5vt
8VaJx45ji0zcMLDxYXLnLVa47rrmfF1jdA+u7M0Le7buJ5ygP+1Uu/GRxy5VDv7I3nvdJhxf7DTl
dOoAXbU4qBcEKaiQXB8uALEuZzZTQQ6zN0/iAyp8zfq8r/CYcsE4X61PNtKeZTZHvcojEDSiKf3b
DgNofT4U7vRZw61EToDpwDCkUSW3knaT+6ghluOLSWcIab1H+T6DE6fMFljWd3iUOnNYPIjE12GM
HgTNhY9uj+lpTXWMFaTgmqrxSgjUQsU9eeUJdNXRT4aT67bJNxknc8eeYiKtG7Yi1Ku49AF+S+ER
Po+lQ3wz6KDzaTzs8nSP6/DTuBOSGN7cmlKM3jVHITFxiSbbkOaysy5ItHlb0By4QLYA81jB+1py
EG1oZZmPU1tZpsylotM+yCHxcLH4YYcMlj3iTV9i6j5V68aZovNwQWSFUnbHGJuNPrgE/lyKIcwJ
K9dhHmA2479EPBTTV1422LeaOebzyYPWYqBvxfwmTYQbfDsA8WBCpIp35ahgGdTdUvf7RZC+fR54
vV9c+bPBnLDIaeHmHMLsVvVefx8PVECYld20OAFC5+3WDNEyaAEdvtUIpCunhCoFf9bqieIQzmv+
d0Xy2bJRCElvJJYA8+5CF+3QUVdTdFcnEKWu6Bw4SHE55PpiDVbnZ11Gz0NQg0iMmQq3HoinEKaU
0FnMfZrazQnDWppylo4L6d8SZQTZzjKKn5o4HO9GxJXyqEFGfjT9svz1upBcDid3P1nspBOPa6+v
KpypAHSaRdwxaNCv7GmhVmYulqXjCsOO0evYROXB8PvsMQDzwUJjQbSzJ4km+OPRK68nihhejWks
cu4uDO2ErvHr+shAUPIOGcl4iu0xoUhw9khaqGPfe1x1H4pjj9hP7fPWjbEU5alElWy8jryGgKED
IO4qZ/+LtpwkPBuYV+Y2zHcSSKb+d8lGKbzKZBpoEh9F6r0p8gv0eU5CO6Nz37XFPgdGrB7Hrsv0
H42yyeyRRIHidyzkjF25UpTf5IzRfYTCSfFtNCjK/ZaV/EwEI/z7uG63nQayNCZHTYOcCNMlG/UE
iJCDSmYjVvyHDzlIil4hOQxdphcDdMx0D/yHk+o/zAosdRdgmERlsnbxEe4T+Jy0FBP/aVdaqpd2
Are9rB9JHyUg0la73syMUR5M4cNd/2+2FuWlo6Z9oDvznVPZfkdCR2+kDxZX/2HwrnwPpMR+rvqa
dLXMZ1+TM1PDMbiW9//FKkExXUmxT9dMLMeqR4G4c2LFZFSatnqnWQE6ObYJg+H/AKW52JBbbsmu
cugcIfCDK2G7DA1sbAfnZLrZs5wQs6f3tef76thOy3TDDYxAeKkKa/b0Cky3/gOcbLH4+Ir53ch+
mdCy/3F3JsuRG2m2fpVrtRZkDgccw6I3EUDMwSFIZpK5gTEzKczzjLfpZ+kX6w+q7jZlqq9ktbx3
o5JZpZIRQYT7P5zzncZEoOSw+2b34D7mrOczL0jNBtwS2DHdC5Q2h+ADASx7CYyGrxTpbrubLbyP
gRmUYJ2BeAbeLyC/M/7+DvleOC7JQU8lOhpyVJA6ZmpuNa8Zbff8iztnw+pImr1AM/T3sCKHetNY
HEwsI5Ps9kvFkHR0s84G6D43Fxeg80bPmOFuDeb9YvfLAPMkDPoh9YsgAnVeJmw+qT0hJG7Q8+S7
cQTvsv2lFC0Pbxus88aJb5no2/IcZ830UTrhfGCEAJjWQXM9bH9hhBPTNJmpD/VhraAIF+Go1yC/
c+v2xMrIfqErTl1fn4PpItw6fHeGurc82fTtFwpX+9Vi0aNvrMIg+sUojLglt33iSY2mCaR1N9Gp
thH6ya1TVu3gt1EcEgRuuDBAmH5WepnfNwY8zs1YyPxdyIy1eZdF9BJGMhfniB+cAxuvovZAShFj
kBzLw6EgDOW31qmyt1xqkbmTyE2PuNQNl4en0qkY8C4i3tIgToW1Vr/h2HBPgpL6W1I7qt/FcExp
d1GE5NtsqI3nX1CcthrJAr1vlCE0RO6h7GFp4/4VFGn0VCEcWEGJofba0QG+Zrj0H9g9py+AxIff
ftGZElB1tbNvzyPhQQzWKBgA89qD90uIxCKtZ8Nl6DlP1xmGNsK+INB5SoXRHUMN8TpSBTP1TEcX
glfatWemF2GwBVplPzcECGTIQ0ueC0GPkkD9QuvQO4AGd20xohMkaWpstqnRlx+/GEYpIFnF4S53
OrSUgYWLlDPaDrPV/wWZdWpz9dQzPYyQoBblM5yZpvgbd7H8k7vYYc5DlawDZ7KkUD+5i+105ssf
ToTjFKv6m4glztAo10byyBgNV5wles7ccykXdvicZA9keDPrJDFCpp6t5dOnZMRF5UEUNS6o9pGe
ZLWgM+7C/HedvqhfKZTUMyQ390kfaYzJHsvMp7/xc8Oj+tGU7GCax1lOVatz86/G+j/6uauy62Q+
MovuXHf5XacnycrguP6IbTcENsKvd8aUZMA4ZjbTPBD2ZrmM80z3/m9eyp8/U1tncO9aeNzxDOk/
xVXTpvYVh9fkzRZKQlAt8GE56lCosHg2IUjMONRcPxoWJF/JlEzuTrNaBOjIkgXRVeS2/V1s/J9w
AK5jAwlXShgm1z/2vx8/nkGWrjOOgGOEFUuLFWnO9Uvi5fjISSw/QNTnTwPgS2bU7O6AoferI5Pi
zLwyU2e2ldEoOf5ff1LyR9obTnKYc65S5DUKQ5iG8xOkIKqJmtCAo5J7hruWyNhRPhEhZHxHS9R/
jJ1Nd9XTUfZe13bYkEIkMdm2GRv8ILM9N18h12lE9jkEUoWmFJtsaVGzNaUgZCJWrk5skKm4l9yI
rmSbd3H2MDN7tQGILCQPJJT68SP3WnKbKSIuRjmBpIxh3l8CqQessx29+fTXb1pf04R/sM87PBQ2
3zUlbIP58U9pw3nc5dIsQ9PTQ6dYLu6QAvDQUOkRYOM0iNA7qxSs0RYyLnzVLvqHEbQ2sqaaSQp+
YgO/tqyi75GmlZ//5rWt35KfX5tlQKwwwVDwdf7pODBLJtEkGBheW2l6vp8qFCSeVYnyMUqFzb6V
tMdgI+wsYZZVmBREdDpi9iBLJL9plWY/JyHjzr/jRvz5G7WG8DJJ5sHVSV3/6ek1GB7mhBv1XjZN
GDklmzHwB5FGynqk69C/JLEVmPUNajbW6k1OIYDsDEVdSxGVQG/55yv6l6go/8+R/yDr/QX574q/
9x2URbv8x7+HQE6KLu7m4/d/+wdarv9mnkj5q7PSHxyC3R0peUL+m3miW7/q+pozbjH+4l8svsr/
xTwxnV+VoyQse4c/sOJI/od5YqpfaaR16UpdNyXok3+NeeJaP94CtpAGV5hNagdp55y9Px8oZQlk
iNqcgsbRvgTkqdTZUxQs3aEFSHagAkZF1eERRB/mCRncDSoSByJ4a49hm7GzsVFxB5aInNL8BUOP
tbPHxfR7m9EI+D2BQ4uV4UQH4fd6aGAukwwjFaZ61joPlMrVyVqqYEMMhMO4y3pjGvJ9sPckHL43
rcz8snL6c1gGy4N0DBb8A9Z9BF30keSl+ESc6qy5HeAG0rDDhynEimd0Su6XJDh2Fa05ndUDuQBf
qLyA71bLhVHxRdOJryUFVNvjmaqw4pEcMWjsmCZLM3yh1dzYUbGUXuAE9g4+bb6PmP/dJisUE1Ea
ifMcRiU5f/jqmZcI59M0OAEZwwh7PRhrzMwaK2aQTtcvnitNUuQT3vNcOQYrrampSX4gQOFz2k5U
1XFA4loMBfLg9A3Zug41DeRbUAXHyna1554/sX6cVYfaCl6730MKgZs3LeQp5aDvzrEW6V5tYQ3Y
6mItnEIr9OY5JmcwbBUSRy0qylc3wiVil5qP2bP6wjg93DGCBxgAykEjMAiSxpPJCIGyqlz61u+d
XJ5mwQnla7xRtHVBrBGdCAUjGMjM3iJSiH2cFQ5GXiulNGzCALaIvvK36XqITeltiYyc2J4kmvNj
0eB5AIj+DYXsR5ktVzLHLR+/w/wbM1+FoFPr622ZJPV1REWuV496eEj0LvemVLHprTPOr7RbadFw
kjfMI+bXWY9aHKOO/a714qyrHKX+1G1DCIP7BbBD7szm0xyWxbFlhQF2Y69p2htas6O0g69lGt6n
+GcL9tMUbjcIA7wB2PZ+Hc7WQy9d/aONLHb95QIBXfHbs+itgOAIkjJJhpPIcH2rHs4ycbJ9r+fu
g5lDoEI6RR6CPwfkp5PyG1ZGvnd0piOQWL8aRKAsCNPXJC0z3iZREyI9lizS4kEUR8YB7h0K/2na
IEedP82y/12JlWo7mH3ZJcOA7gviCloQ8DT2lfM8123+OM29tS0G4plZA2oHhuMDq0gblomSzOqZ
32wLhJHnFP3EZgr3rt3I4zSWoZ/IWPhZkhEPVIdEAIKRu/SY3/ymFsHRQod/lEHmvGJeNq4jxi9s
tD0yatFVL0Rfvtk9wSVT1bLQQmZFKMZgsXkRlgb9vVs5gq8VglSYx7W+dxPDAXYB3jNX5cuAC+VO
FGF4RMdVe2kWIqLqJOE3hoovsA6+zbRt3Qb0JPMaghG24EA5KmimnW1pIm1YUfisnteobRFtY8if
3qr9ugbo92650saLajVxyHoEW2nkWm/wpJ6gBKIQKpMnFCcnjPwgQ3WMhKglSSlHUHUbMyU8W6+K
I8So+7Jw92XEu047pAmp3FbddSHp0TMm2zo7/Vhfc7z9sftU4sj3E5NaqQlCZEHpbwr23kYCjGd0
KsVOEa5wH9Ti0ovR2gv0x0cDnMSNaaC+2umcE72eyTNohr4CTn1FJYgM0eKcDSGtFak/QngCeXZg
ankFQL7H+brP4nX/ag1HpzBwbPB9a0eGvYysWQfu8C9iO0PnDp87GLzCZpJZPUYrH9BtEUEwg/fx
BNjbyUmtSwAqHKX8B84LjVmpexrmhn6VlE4PaFD1wnSu3ojWuuVVHj+6xaJ2mZ5mJ+bWTNQto/yu
JlaYWZWODyqPkwPYtepZicaPi8ljQYtTtSEoqMfTbhbwQwak3EqdMBrB6Id3qhPSCxjk3BE8shUl
o2Jptu4R8T3SMWXFz2gcEI4XheiOSHig15DRXZCwIxF3bpGFBitqyZw9OdgvE8QWxDMxIcToK+Er
waMv+zbi8y+uknyFbZpmwcFUi7U15u+o28kp6qt8z5duYka7fB6GXnI7AA9Fstl/Vi7prEaJAnnA
SMlD7A4PSZO/qxBT0Fyiq0iGLvY70JPNME4nYmiRuqxKOreCPLLIu3nWD50Rag/63M4PAfu9baUX
94QEPzlBdE71khcm6Bbb+EELqrfRICm36pD8WZA3X1WIrNOMc94kp8/WxuMl7ZyaDggiA8GO1Eat
7TYRyZ9Ye/2UD/sOE6axn0djASYBdGQI6+6QZcuRZMh0z7KQENJeIESWVX8iCcbXV0FYf5mdlgE4
Wi/MCE6l74MZNgUy7nVBFZ3DpDxEtpKstqvXAdsWw4fqKW8b51TM9rKJdO7NsJmC49jE7Z4xX8AZ
3rAehCWDidt3ddWdQqPY52WbHYaqFSdsBOZzp8PPIM6hX1josATrfNShwi8FnL82eVucQkOoFDBI
TMruRo+jDli5Jq/ptM9RC8eLh1A/2LVwH/p0BhPDvvjIHWEeMo6QbRlKdycwrDPITEprb41IjkGZ
EsOntJCYaMTclGa5tyh2ODm/mr6xXwxi2w2r82t65E2uI0Yoo3t0Lt8baXt1m3FvRME3OIt4epzu
DWAnfzaZxq3gotlZTLNfazhPNxymy5VBCnyIfNb3rMmnS4fQjebRqr9EZQNKJV+agEVPgAeXYlx6
ixMfclKu2TFWI2IKnqYJKxPH+uex7kj+1vdzrJ2XKrlM6WuYc2Em8G1xR6jsnrw635zKvcJRQIae
cbPQlrTGZzbdT0WiHsP0K4AM6LEZwkf3S95o5ONcWZ5jboMX0r8i8H+HbekNXXlv9sahJh2vSh08
MyzOWGChmk2N7gaCV5zqwvJCshQ2sd0cMV18Nlf9JtqtG3nm3SEaXebMjfFQslMvhtLXBkP4HV4P
P672xgiGyMpOZvw612oHIrnZMzt+T6fsXrTgTSvaXXd8rQjtViYc4M68hwn60PHALAT/IBJH0NQa
S+u3dgwTfcT0oAt11ChbmanOMRobRr9K18M7mJsHDOqV12r8jpgWb3FzfSHaeI1ecL5oOGH8tuVx
cTquh6F0yAbguzZtaOzyHTcZPse0DfzACNUxqS15YIWxTwvxtoBO27qrEx0k6QNuxPjAFEP30J0Q
6DGZTz1e4m0qmMvZRLzeqoa/y6qr8FusNV8iFMm+lBk3dpOqs2JjvMc2hiQUyaAVNQFU6Oiaz9oH
UOZro0YeLq3wcL18nyP3CpwXG2xEjCQyp44SrCb90oibdov2lC1xjVCqdPg7BOuB2sN2wcUxRfNr
pnf8HpMhJ4MYDlemVZ+JowRBYH0reoE4Tep3msjInq+rE32vfEX/85gLchasTG5Wc4SlPTH+enSG
lkdJDsG93o63OtJvfQCkiMOgZb3Jh2jsegaze9xCxkGIEFHpECZPLnTSY5x89CWz7NzZMf8srvDG
SSfLmAeZ7fxFmFF+dYZUbpqqcu/zjAVivuT1je/UAxyE76MO5NuE6YToiDiNOZ18S9k4g9mymV7j
GNaF4cC4gdCsfMZu5xLq64Lo237qNAcRvUrn+cWJK/urKwVC5HJMLwEMCSYuXPD1DBvDqsFsk1nC
YV7WvaePk7FRNuNV6qkVM0eQW2lZ94J9gx+kISVGGMGCldWlXNeRdEq935XpG7Dsm+VY8VvQRBeb
m76rBqZcFVW4FZFfluttteNGhimS8hpJsYi25dib7+zP5SEfLQ04n9RWxBdHL/5jjsMQyZudjPU5
pG/QpMm9z8YlP0s3G85xmSa+bpfgiRtF/uZYNU9TtLT3AzrujTDt/JnhcspCrMYlRmoWqSJ2SHpp
G9VngUl8F6Pg2+gzQRNGhqvYd1P3i1Mxk+1CybKYM32/wGDZkv6DYaslSQQBZcnavuxPVUZ8c23K
d70a3e8z348B83VyI+lO+Anqpu1kd6zbRfQWOSmxRVaoHx2kB6cccgAzbxsYNLW1/mJGIcpnk+Sz
THObbxLk+i5t5zMySyKUyehwX5qee3hwNcTgorNPxqr6Lp189h1nmTd2PiB44FV9QguKWmqslX2P
4ReT96jbh9RuAcBYOHCGipiKg8Noi93m/HmcJ90L7cokV4Id433iVni40+mNlTxEeyQNSbcpAIhe
1WwF902aIpTJ7Hk/c1L6BI4s17RvXQ+qAF6qdjG+uGMpd73VjSc9oRjAocFJjF5KbKEpogEgHEkO
FkPapRh2fdHWp9Z1tRMOpf4Mv/rF1lPxeRyIVlZtP34iI6f7NM0haS5LD+49Ufled4r8YIdFvy2j
OLuJScFsm8NanMEGIxMsiHZv7ACPMrJtb+oT/b52JWtUWJ6/DUY3bms3ldfG6PaxXtwm9zMaMkSx
Xf7JtsvyXY/ywE/tWuMmD+RBamyAsLd9c2Eg7Mc5RO0XzOzbqzCq9raYjEsyqwCEnW4+xLF6q11N
Eamos9pdCOzo+J6BUapobJRVXIIwn/YBSDg2BZq6plCakgbZLTsedQQrm/O05m9dzvMVNEyQm6Q9
4WkDKtxSys+NcM5y/Ubielm3nOljb4hpx7YYzqMZPxhh+1sxdZR2Rl5c2O9OV7rz6YFVnOsjM3kd
VEvwnBmiKRvSzisIuOY4CsezLbi3E2QpRG6SU8DKaknwGc/LXTazJWEXKHYt+4s9N8gSEQriDNK8
A2IfvDp9WR8G1VkILgK1czGbEHtl2webxpAErQgNPKN2NCXdCWkfw/nB6k6YXtUxGFLr0Qjd+VDo
ZbB3Cf/VtkW9qFdZu/NjCSHmRqGmvhpO091Noo8xNi3GeF9zpnMSReZ3jYU8a87hGBpV7ddBABXE
+hbVhzCuHpBMfgtH18ux9cEOLVH9WAejK75iA2lOOd7UrVtW+QFtYL1zbUJkEJUn2sWtlfaYyRL2
I47pTxA38EvXYfGNJ3JikNBoh9xB06sR4WOSwH1LYG++8sHjHIY39GEGZETMWqP2TupmzywaOVix
G2xqsTzLDr4DmcLTpyjX3VdWQ/Qto6zfCBosjuxeky+N2TuUUgFh1JjbJ+yCNjLxGSBVWrKOHfo6
+w7yjAehUzhDOZb0JUVTMgPU0HDKQeiBsBq95WT6ojgKu3MXGaH0LUcT+r5rWgQ05mRqt4milr5u
aMJX0wy1lPo/69/CqUYgHkGCuhXgOR5S3uM+Kykbt4osp8tsmKMN8KXW7ytKv2NsgAveEBlGfJmp
Iv0qUVF8tuIkv5syCZyebanmEsNkIg4tiNV86llkLkgKEQ6TYmHdiVjPPmmVbh5zXVtueYtnFaRG
Vh0bwyG6AM9k8ByNBqXLWJf2g7mk6iPoI6gflMRcYg5Mb/DvVrsZVEK2pImRuJQ9XLy6jhyPRlTC
D7SxHEyBtkvrkBa6hiWmWNR7s47CJ5IlLRMCTGKgyu4UhRqWE0FIZXomXGqNqjaU+xVl+kOOruCF
hLH+lBd1e5ZA/88TrRUSpNq1GZLhaGfVxPY6rme6ap21xF4GzjuKWFLk3XIrepRYmVZAHGMQcIpQ
F61e6+oaVsl0VP1AkCYNU6Kd0d4+N42+xVswY7yvdx3tSB+2wWOPfuFARAHAOKCnwH8bOnf8t5Pb
NN7sLPvGvFY5kPM444YM5CPv4ihV92pa9iaeTT8hI9DrrfroYKpK2JtYw2uN+j6xAfdDFOsBOTqx
s+nGu5DS9TY7duspBWAyQScTA29MudZLzEzEoWRcMWNcSA+Oe+6jGt+K6VOaWY/VDF05H3fx7Dyb
IgctG5DUOR3G7CNtudAGc8QZZd0Uq5tnOsNhHymALgYRRKYgHWVwkLjj0cXRoA/1craiNVulT1f8
fbJzRIj6PPow9Hm+rGkKRMqP29+VSLNE+Rqb2SemF+S0MVgkv5HIY8LM9ooMlT17qXMhCA/LI3V2
DPXNadeabmD3ChffpYKH8Le2niZ3wmMakXiBROpjlhTfJEjmN25g367maasn9XywESpqqmLewebY
jkzCJo3sPl8PPIVGbxu4yQzKXTfZo1LnCeW8s69ABCB3TPfQsKNbc9iyTk2WYaurt1MVYIii0Q4V
YMABl3HoAy7ZMgn6Licbm71+BTgMAh6RvJkaZ+z09zK2+idiPKBy1fK9bEwwIDyTePNhwKj5rgxn
+hMUXSZICZKhSVU0Ptr+UZPzzhxRvKYholGLZL/MKH0m8E+mKn0Hk7ps1Xlywy+2c6jxti81uWq2
+7yAyugH56yPoPt66WH92IB2OKOhTTwVOS9BBVtN01nLNTFlh3ZvSAPc7PQu8NqECe+6kxPtgOWb
8/TFwr1A7bCbMixRUX6XBJcmilZEQ4AooblRrd7BsoNHkFkJSgvnrY4VSYnzeq6HN1K5UQUB80B2
KI/zXGKmcFBajIqEQHPxslqDLARuIW10F54Dw5Syqc0jN/+nJCB6gOkjAI72QlDJbVq8EBAYJMsN
faJXCpJZaPJcTKDUjWpaGHObBk9k7oeDfWJcY27MxuYIasqHUivSQxd2JwsgEsPDQFExEauFxadT
BJ045WG0C9CV+WE2Hpg+UvqPEzwvbpRgjNDTwlIq+GiYg3WnLKXHtVpCOlsbffhYTIdmBi1QCaZY
k622DAAfRvLU2hSHN6uWbbfG/zCHAFZVH4cQQT12ksUQe6vWEHi+j6NDs9cEXOjud7vM9kaCCQhI
DxkmDO3NpbuKQorHBlcDK9aK47XGOjglTvjJZYPplci2DlVASLxFGCYIo/k9kz1fHfBIQEiuJK0S
foGyEEe/14R+sDBm64tTVK+aOvOtaYDFokR33XuBYLuOXVgyZoU0HeJY5jV6vTFMmLcXN3a8Eufl
ZjQDlpEnF/0PgaiV/uHE+jsF+ohIFbKm1kJpLIzgCAzqXGZA/CpSuM9ACDw7EA95V18TxdiVg/5r
IaZ7uhCio8fP7dRcxPzZle2tqMkSZ8pk+2NLWdBC50MsvY9oVayKXwoaFxTWzSnu8TqHk/aiyWus
Vew1pi0A2bOAkQFD0cMev5Wi81R+mdPiqMXOoWiW8Nzw5yYL7GI472Bcac0FpGVECWSeHNi0QfbC
1AG600s9AgjlPLGXJ132zPm7XezuB6aiVUco1WzRMTKiFjYMLOfKQmUT9eek/sxBhNyZ/nBgqRGB
ZGhuMfXoZI6oEVaLnvFgqRenX3OY39T8NW1fWLbQ6tEMchu0Bl+sZTqvRgm72rXOa4taqqt0EEwd
qw7uiK646zQmbj0evoITjW7yM0ghHfVQdmZnbW8qPAvPrTljnw7L1JfsasjRc56HyDV3xYTF3O7n
a902dCGSlKWl+zAn+0SclG/K/j6jwdu5MTRSFNuXkOrF0yJHP5fB+Ewu4l2daMdmtSkxg+aXhbSR
lhHWb2SXy8UMGm8xSGjGT36IBE2oZI0vZucxWUzLJ40HIovV0d3NVniWOhpahYWFaVn/O+PvWYxm
eHCwJ1wYZpkZEcoAHzp454FNHWNG/cXiUNwkOKz4e2bnPki6aT+2LrYOIpaJct6xz3gNwhBldb60
j6N4sbXiDl/yJiNvAamVYd1j+iVOGSYERKgn3LjnzqKpqWsuDrT03hKEr11H4qk9qh2VNdu64bWq
QJoS97ADFnaR8mHBjdDIPdlJ8wHrKFg8Qx99fbKfI4ye5FacobneV9WnsRmYb+fPqUY88QBKvIN+
h835hGBtB3IlBr73+8hUzuEJaPV4gH0e7BiEJwei0i00vK11h5PZOqYdOH2hGOVWXiSiW8UYlyEL
6ku3cB/zBWwvWp+J/5ZCDOb1RhjVAcgREyV3XIWo0NRFypajbamzZjfJrmFwToDEHTIksHQhQX1w
wdU86q79msRhfGxRZ3gQYt37wg6CU2yn24hPYavsyr66dX6E8HwfRbvayNmV6uiT+c82SmZiL5as
9pQcbwUMfb/RtOw2BZHYE1t4Nh1CfiLoEiGu9iFEeAsHGiMQsDKMkEckdD7Rrrh/zPYTk+znrptB
Eo/R8kmjJIR3hQhycodpVztUS2PnCyoNpweeSRWNDa5AMr7aAGnnblPivuejuUekexktJ95jrPw8
Z9ods4WXVKUH0jUPCOIelwRZSCd6RljYj+SgTmTsPhrUeWgEvSDrCbfsSGXP6+4lr/OHUjr21lg6
k2lw3OHAq8erjlTbV+Y4+HKYfouoqTdL4jQHshK/ItWjZFRcXrCthn0v4vfEebeX+tEm0I4ZBN8w
MV9RgLw4tI7wpUiFx3XAdWDqMF/LY53V6ohYmBxVPp5tU9VPwbgaKm1nyU5tl+Z7OKXfMofdHvb3
QudaJAh+caJjsbCXL3NiOsW8BtmWwHfgVUN89ESYXjTbmDl1RpYKuVaA0x6SEzO3YDfiqdwPNYZC
kFRogExjXy4LdNCGPzOXW8vqxyORutp2yRbxEuYOKpnRuhuEoNTBr4NUNr0MEfb9tgCyT7ArUe7Y
BuamfuTahdVQkUvh9rW1x/b2UfXMLHpQ8phBDX23EJu6bVK9Buasmrs0M+7jZETKiG+STEwnP3ZN
lZ/CleYTAXhZkyxA0LWGfbD07ksQLdWOCYb0xoacNK3NdxhSn/g+PjQxsxsGWxGlloSnv3QsexdG
Y4FIp1cro55sxnmkdWvq85iJ5LtFhvIRWEJzwlRLpT+Ak2H5LXexHmueSoXy46WPd40Vjcd6gtOu
WYiJXTzP2zJt1lov0TcyQSOsLS68INgH26JE/iBiprFgSGq/CcV3TO2fNSBMmyZJ9vqACEEaI1lq
eJK9zqleQ3ZID5L+A2e67t6goRU+cyTAImiBvRFPyNVYTBYYJL57YKYQvrnJ09w3z7MdvGUIC3dI
ed0LdSLKvI5deEy29hZBKN2KsK4lHXHsNM2ZpNjmqBtW8lIug3Np+0odm54Bt25BkCdi+EGuy+Wl
yu7x1sD/cbvye2eb/WGSjbjIOnS/zmOrfS4xJL7Gv2ftlv3MIDRkHZDXX3StsOh9lrvKilbk6k0j
koIpLS/AwYn9NNUGfiGbFQbmC3LL6sZzdfd7WhkeXP3CtxFDbplLUwnFKfHiXA44EFjHI//lGAFG
joxAjtYtjE3p5Xb1YiFPhDeFRck2A9S2k7McwsKdn0EsxAcnzdsXqbXXHB/vF7YqzWEKC0hXzXTN
LT7DEv74APj1aBMqsQXydO0J4D4ENlpCo8p3TKV8FnOGn3dFfoy6WfcaY4yPmC53ZYDFlzHYtQyy
5n4c+/dAtfCiUUbigV0ImhsjKom+aluYIs3JFRecvu8d44RI03daS6LMmhjUjHx7InOZ5KbvgYew
k31qRdvvofGUB2iHxvl3JdL/13IrCxHb/z1n1fuPfy9+jJZa//w/k6V09StKTZRUFpecAuCJlmr8
aLt/+wcpqujyDNc0hauvOatE8/yXykrZv7Ka5P+TEk2lyf/8j8pKmb/y10nXJayVfwAy/VeSpf4U
nOSsCa/8JGnalmn/nOFUFqk24SIct2PZEJxZuyyhOiZvc4wz6g8fycM/dYf/p+i5p+Kia//tH6us
70c1ouHoimxYWyAuM5xVrfiHMOA0tgk/6Nv19KFG5cdx0DGOueBMLy6RCKv92OTZS1I1zp6Yw+j4
1z/e+F/eqmMjlkVTjFKBT/3Hn0+8OarQEE8GfrMwetBlxE4evpezS4yBLThpFlayppYD+k305iPU
rRpyC8DwJ9sY7G+QBIMHVAuNjVl+xpWUpAp/6qI3NrkOqZaDC1ySvNjbbOl/q8caIDKKlhp7nsPH
2mir7T5h1cJqEo3VbxO0Y6YVkgENCO9Ofwo7NyeU1KyDr6E9D6z2lXwRkNyu7jBrnT+SRfry1x+K
rvP0/em3wvjMMkz2ioZhrZ/aH34rtJxBY81QWUcygdCmC3YgqHQYls0V4AQM6pb5WeA1ecd9AGgf
1R+rzKqkVcX5ZNTfF3TaLNkjZsValIWWB36x+obPsMK6PqyW61X9gOIiDBVjx7w3vumTVPo+BFPx
TIYBsZbUq9lXhTaYBPHBaSZK9qp8nVDblyuiab6pOodP0TgR/kpUcHAGXUbI35J+pjdhI5L7Gu9i
vNPnPrqj4a/liZCCSN1HQZ+kO5HDTDmKmrkLbwjk5wYECWizyZJdA1UQEiTzDMaZXpTHk439oeje
8UdywMLi1Mtj20vbugJ7hjHftobzBQonKZY4d8cK6XejL+wsJ9smzQlFlVcsffeETj8k2adIJkAU
tGPvdmNL6yBLqWgxwFZCX2e8IKmei6X2iZAEUVe1qu2I5Y1NIsIaaHFeQnI8gFdzUdamXjDaUY4U
LqXCPExwG7plTJHqawGwbFwobU0WopXdYstFNGVPGptd2fNM43PIGvsQ65Mrv/GGLXWeA3of7i3C
2R/TwLHHaxASFLtbYrZmO6BSerbLeCpIuGJ2kB0Dw8jw7bBXlgw/pFvcwxVjxAXYTtIcR7hMEE/o
zb20VnUihsMRX5Vq6etgmrTB134heXZndoghgSniAdwkWm3BJBldM/KwvRjzRoCxHz03TQg6ZhwK
WioNpnhHzyeGv7FL/G8HEhJXB5uAJVi0/ySPbhM1p4PokeOVtruHKgefeAU+pVT2ywavxuQvaMp2
A7QX5HR98Ntff/nWZLWfDkQy6xh7CtdiSrteDH/86nW6FsaZg2qwAv7l45Q12Zr18Umypt6XME4u
f/3z/pyS55BISI6OdCBHWo76SatusezG3Gz227EYyw3E1G7b4IA8x03pvCMoIt1HLrQsCobCXA/i
iE3A+MqSuWSCN0Ocz5Mg2y1KM84MvlBR/c3rW2+AHz8QU6y54UrALpOmseqB/3AWEffhTiQ/d9sa
BsZD6c5q3xuJ6Y8iHTDjTLEOrZVslGLIUa+Xk9SRw5nLrsy1bt/26Oj++gWtN8KPr4f7GmW/ibfA
tQ2xRuf94fUUWktfbfRi24LRlyBHRyBl9pzk27/+Of/LIayoEUzuJLId/xkx+ccfxOZPjcKZxbrR
Hx4UkREtuy+ALbnZ2h8aWph4MyWKSYWAskILOMfc1qaFoXqj9yNzm9Wq81qrhRaHiJQadSDmv30O
9RMaCD7Z9m9e8p+fXYWE3yAZ0+CDoQ758aNxFISRgfSaLb6X6qtulLC5p4BMcLuInuJFM/d/8xH9
rAUX5n9Sdx67kWvblv2X6vOCe9MDr6oRPhTyXtkhJKXETe/t19dgHhQqFdKTcJqveW7eTEYwaJaZ
c0wLD4PUpYWygVvm6GYlixpApMbqudPIdC8x+tiLsLJ70uaCyVjZZZ+pbQoHn713HN/jzjMg+8PH
2nz/QT5eE5QuFC+keQqXWgaYxPFNq0AaiIINwdJ0tf4qYRGFNCoeb78/ivjqMCR9Wpbu2q6Dtebj
+TVoNklyVwi/IKlcj2WaiCUzAvs6bJPxtTULf9MQIHQ31qZ2GOsIyc6gZ6x2KWLieKPsEgoH/62u
nbBIrr//dB8fnPM5AFHtuYYpJYBXZk8fP1zhRrJG3AoSB2AYIkdXWw+JUNss7u6YJEYEPHZ4JctY
HUAS1Df//ujC5SKwbNxujnlUR4aVrAOztQsE3o0I1k2CjConBhjdgApqmDNMqxGzoi6H99aiHpj6
X99/go810z/fH7+EzqXPc9uy5/Pz13MB75qixuMa6MBCTQxU8RUumojNPClXLMSjJNzJEfPl94c9
sn3Nx7V0gBKYrHhI4vw6emGAPLBlBR5xSWBnjradaOK7JCA+E3RfEJ9RqjmMzXNxYdFcWstsUKwg
QmZBCd7ahMmFrVvsWL//VKb++XRQOlo21wSuQ08/tmm0eSvr0bOxaRT9JZMT9yrELT6TT5J2QUFW
rdj8wrOdmo5X+rnVpkhz0pUVaVtIxFg3oQnHh7yCkrYIaBzQ0RpE0i+gqBOmIPCBv6Yyb0KGraaW
r4ogMtjvxkS+2cryojUm1WFb+EWy5VxMl+DGHqJAD04dniKIP1BOgR3WQ+dSgTlj/8er/N1Snno0
tYHk86xR4bTWraIGnlDrsArn2PlXTfmlWje9K/d9a6XDCjh1N2Bblv6qymyLqxxa5ZNZkuLAWA7c
aarsrlw0GQc/xB0RcMibRedALPDDCzTWKBFhisu9nhdevaeKIowAM40NZyUurJs+93qydPuSoU5l
+hIJ4jiimNIdYPuUcikxrFkomvpkBBOwYVAqkhUFlfvugpQdGb/Z5b0tWq9nR4j+A3NFPMB+h83+
Jn2F79awCE7BLaiFJ2TlUV8Fc1hu0rXNLXSi/DFhF/nmBkYJ/NRKM2tl1VX0pgRF4Z5nsukyCCPo
i1Hb0L/wIkf7PPGOvNVNdDCISL2kIm3PYNIV6WjLNhEgyjk7QIwXGWnnb607DC+uUOqcdqkzbolM
CR9CxxkpCsPaPIP6ktEo5VIBywthQlOeSCNdploLutJv0jheykHH/2A7Obu+gtw8NmLYeNHc2/Mu
MSmM8FEZkzh3enrNpV6P7EAadpPs2hjllatBKm872UBhlzkqPdAZGWxwH68aBpCESU81tmxse8r7
3yNc6XvT5z5DTW35+6FEgM0gHEXrMi5GwiUQliAZlSBX7t18bJ8RV3smsgNdf5KUK7+pLhE6Y7yY
3u3YCR5VrBq2BPoghv2YkKzLKCZDEqDF5VPe9vpVLoV3pSW9jgd3NCLUZRF2V/ZgyK+k13sDLeU0
kDM3IRLAGkBsKN/LeRUucYoAZB22fjI3jRMrdqELUsrS1FW4DKu1LKygOwRmR9eAQ9WV2xrfeLBR
WH7JrS+h/2G+L9RFB/mkW4wWkPa4gS+1jwhgIGJl1Ay+CzDW8ASwc8Wyu4tbrlK/NAEd+IqWBWZI
+WynmKmZ6M/kBbpFMDgDdGQBj3co302IJGBUjKJasnJtUUGFsYtKCQ0FgKeOEQWns63idVwHrXsC
H8dM8GnEGnpJqbRlrFAwLRpeAvC9GVrBIi3ZIvL1i+G8Ha1AbGM18lZGSmXRqZOtoZOcLGbc62TQ
14HkgCW/NYs6BfhtWcgC4sY261Xr6yMzx5qLZRFrNYE6SIbYa0xNThgiM3gwFaFvnMfcg8Oi0ucl
j7Q79oLEj0Lz9Sfdlyszc7mwW+If8TnF3jljx9oF3xxALuq4zZHDe2FzWmp5XLO4zTo2+hHRMXgZ
Aglp3GWCXVpeUVJnR/Z9XycSdFnTMkZIMj96NBGWjAtHYyq7j5GY/cIrDU+6G+v0dzI65ZUGARWk
Mt5ze6uFSBDXcvSzA/tKFtu05s51bldhstTcjJsqgaHxJDXDfcdp7T+mVjbd5immFs4rad3LyvDq
23EEKc+2sXAzNlIaXigrDASrK8fVgJIFvIsbY95T+soyLgNB9t4GVarV7KQh5BnAlsJd26xJ3LWF
b2fZF11Jg1kQDOFZycACqnLraZVT/GOJi9se8z8vmgW6O+z95hi1kICkVc0EsC49DUNhFZvObRQk
HS/XD8SuTJfdECY3ut7DtyoSwyc7p0FHusIQHeQ78kHYqLQ4Doe1axXarBojnrgebHEOG8IYNkwI
gh2yK678jHLqtwWrm51QjGo85IpAdJZUwjwTI6GXC48oznbpUKFrG7exeQvXCbLLIK6nK8z22RtJ
btED/4L5Xms+yDHS07InN616ZFOwTokk8Blf87YLyVIZXZOlibIhQONuIJUSZUR4LQB/o4/xLLlq
DWlkF66EKYBFwWCMhN7VZvtVjvdRNnTI8qQ7PHRJPhQnY83FsjPrdsRv3KFGRCJOU4gHeEyS3SAm
m17dNHPiEvt+eucZKs49EC1MFyBZBKg/5mn6FBkNZOtCt/dtPzjtUlRQraG+Y4xrN32NXoq1HKmN
8qLlSdufKmXXl8RJzmHdIgeuVEdJnQLNG+DgFVmR/sqmyYGy5esMKJZVHns8EURljtuwDFLjTJSZ
h3w3yiNrxXjd0daGnLo5ws5yZ31iwfIo11siscxCKJ4bWOtOuHNsWNme3V3FOZQJEYf2Pdoq7XrK
xUTGW5LGyNdq3okKoQ/zN6Nt2y188XWCCOy0b0kR35l+XEbLmuW6b/O6KGEpI4hhao9K9C1NkuJB
lP0llCv+zMACFaSsyL6voj6X1BaDSRsZGdp051Pr2+aaRwwHisZYMMMPBA+EJpowrBWOdmBGkK3Z
88K3gpp7bqMj+aGr+djO/aksUW8Sm+uZzJxN46iiFyMLVp9ucVkpbzyfyHzeakQmr+y21Tc20r8f
OusvSkbDwdJrYJo3AJYcdfrFMLk9tGg2hEMZPLrFaGKAaIeNy01+51URAZSTn1x9f47F3CP+/37+
n2+JiJ6mSuqeZYr5LPxVtzNnQ8nW4X6rvbA4TYAAP0RY9U6Qe9NfV7zVe7+O0Ce0PmPojDEUVLul
Ynly/v0n+eLrgxXxJIwEicVan7u/vz6IloUuIg/UJ5j8NKYLiG29vu92nWmxSFLAqgAd6/vvD/qH
CnH09ZkxSNYGFgJJ53jeRc6vQ8xph9ciIYg842owl6KrPPIgwyJrNg10log8nwrtbmYP4AmBQo/P
CtGFAWawCbMVlpQqWw/NFGxKYYXWki12S1RDZqOQcSpe6mbv9s0mLoT2pBs1rxVZJLfTiDQuUBHO
wSkmqj0Hkg5lORerrHFwzMKHQ61pEdrH2gtYGVIoAsfx25EouXLZCAzLuhzZGQcMZWuExXnNhFPX
SIDXw8Ff581Mf/3+dH3uwLFFSN1msOtigjKPOnBmME4qqhgPXZrKd10QmUBaDaq9H44z/ztHv4pD
IwvthFkT5Iyjpk7jyE2E8GoZNgLRKS8DXsPwXdZtnl/5JlUZML8RvZSs+p++4xe3PXfhvHrikjBB
yn68Dunvdep1KJ7cbN3CMYNm3+oziJ6cgUOnKvfh+3P6xXd1Ge07zp8VDFjjj8eDiCUnDXw/2eyG
t4o1QpRQ0gARr9zmhvADdy1yNW783LN/6J2/+DX/OrJlHN36MGUzQn8MeKX4mVGJ+PEaCVDyw1P8
aML65wnjsuGiGSJtgTvs6IT2KHoSqwQWm5CCsgu4yc/wIcUAGkWGU96p5jHlS1tTPJlpTQIvIKg7
rwlg+47CO6nTPN5HlZk9W53l/jA3+cPV+HilwYbikSs8BlgY4Y/OQZJTAQIk7JeWjAGcZU0OLrAf
K3SMllXFr6EVYdFGTzBdRHIAYDLg4AGB1haKMLM47FkS2RTleC9NlzckDvdfVZEUZMeWmpmtLA/d
wbLGcheizU2SdvX91fPF/IMB4PzRWTKBvjGOZoDlIIo0Gexh6ZWo5A3CXrbFmPL8agvR/Nad8sYM
caRh7YyrPTNt/bWwzOE2NAaWVXjXjeGn31ufX4xH59QweICTgWbK+ff/eEU3iss9i2PUDpizjZNO
R+67w7VuPGOeYvHjIZ8rVonUwntAHEG4LMhIJVQUSu99qhstGlpXdPiU4UctevIoxVwrohVkJBy6
F7Uh1BuUJJUil2mIpfGUS+SkH4GAnA85MlvRNPW7b2ysHlCozWwpW0nJhX+CnLMK08EJaXxlD0DH
0Xatzu+16MRMRe660b9pUwQhLH/H4NanonqudX8wVuRhGu8sifSnZArMEA0ihFG6UHgZSx2Z0wAH
n1SMudEd4R30XHG7qXdEeLCD1L5LwgErhvKN6kmxwL4xRJzCEcs69BbZhFY7cQPJMKFpnHJtstvT
DgYCi2mFS9maZkH1DHof4/ewxrqIApF2c9HTt1orCDwpaG5ft091du2/3K6anjvwksm6wt1OnD2B
J9oqgwGLYK/X0LjCKyUNwhrDpsNbTZgf0bZoglI999dJ0JYPrVeJYNVaDkGqacNKaJnVXvIrIEWN
ctXKk7Um4d5tEczH7zbzAJy6bWduwIL0VLsTSDDgASkParC4BQhXe2wuvInBK268PjmlS3LrZakX
RQ0qQhF3waO4OGMYYkGTz7UYKCQ4au+HF8vnhzvIqpndoutUwWiYP16akPYAaw2KLaNUgA0ILIWy
ELnLAsn8iYaC74fb84vjmWgWTGbCwJnM422Jjkx6MiuM3z6uivPZvxOysh78i4bKDp4CSwzth6/4
+anO4szj9WmwMrLtP0Sqv+oop83534tmfi4B31SNyxqfYgXo9PdPns/VOc/0ObaBqxWNxJ8n61/H
ES1GTMRaeNpHXO8UdNGmDWiGA1Fpj7B384VFk7LnpdCtjVSLLr8//LyDP3rIgHBy+H4WTw165o+/
pK4jOwPP2LA0bdwNIh3vklSbATKfnj9+f6gvfkSLgoDNA92I/PSe1InSSyi/+abONN6oNpA+WYEO
ngGPftBScX3/7w8I02L+8VjvoGz5+N0os8D35gIrFxCVjctGYeczWbktHXs8Le0++uF4cn4iH59M
FC/scdirUFwd1Vt5Ntq1rXPNVHA/meMRz9ssqPFwSKK/3IpaeNM27tvxtiAKosbv6Jn3WhxhS7Kc
Uo+WdhypYuMldnuuGHtDLEPnWWEIHNrrCLc/xMtipKgZc6/QIT7X4qdFwBeXo+XNO2PKQMdzjy/7
FHK7wLTF4po5+UnVDvFFCrRyIUsLSgARjsHJ0IMKqvFG7HFsTdYP98Pn/oWKFROyDQgKEJ1+JBoh
WtRrM3MGWRCru4T6amwHfSzeGz/+Y9wAiqsjY/j+SvniZqdMlroFXI4t4HFBXnhQfevKa5aD5KJE
AMsYkpzgs39/FFRKbDe51+dC7uP1iBSgETLhKHbuTFcVnTBWHwww3x/li9vMJsTOcqCf0XQfX/UV
DX6r11inhsrNN2JMi5UfQQ4eMzKkiqyyf/jBvniCOPR+luR6AfT1ZwH91wMstQrd6iuXqYwk58pr
tPABACXBm2bOyOf77ya+qIkI8nQcNpcGryB59LjimeEwTEsxbknjF8uE6lDUJWsQCoB9WDTl0hCa
c8kGgJVJU45rgpXkOY71cRPrNqaEAKSt/tOH+uK2d5GReh5lFlonS378XSH5eKBMBrKhSQO+cM2s
2LljlN83ogAWbeu9vXbJztMXBRaRJy5wqC2SWKEfzs18mKOnDw0COzyaSjQ2zlFXmTUBYJ6OlBwE
yibmCnasdzUmq5sS1JWzyB2Aymx8TE3AlhmGN7fqvPEyCZV4ZQAk0c3FJDf90Bx9cTu7LJrFvFaU
nKOjc1N3tZs6Ro0uRPOfMzMY90ZtGyd6N0xrL6Re6xFC/HAmPreCswCFbSGDW9rBY26iC4M6IXID
vHE2RfvAhyItzBj6xTCRiMuLjpCDTj9VWF9ev/8Nvvi2nuDtZhjMn/gER28cMmHIzPM8bIt5rF8q
dq4X2OVIBKK52SEKb14oGPPn7w8qPx8V8aEj+KY4w2dM68frD4NhMA9Hea7YeeUuNauVzTlFWwji
g+IBjGncEDqoSo+dHQlBQ7uOyDMWp6XMmgeHnEeqV0T6IO90JasNs2XXRNTVJqDd46yPmGMX4hwt
2njVxq75pshKJUBZ+LRKWKiszVSaqUYaR2bbWyLlsKLlQT2epZNf/1BEfH7aIHugYtFRx3CvHzdF
WkKkee4yNNbazsK4GidYgdyaJJsw339/Xj8d6s/MFAGj9ByksLOE9u9JWuxHaaRyl3Rf2dxOpYYd
H8vKkmAB699esJQoNHjzTISlGcjEj0cK4TMQiUHzySonXPWkr+9hE5KXoYkCuq8Aq2sU9bUhs3rz
/Xf8LAbhYnXFLBED9mryGT4emjcDgYlkpy09O9FvMqESHCssQirXznfTONmXSYYsUJvY5rJBM87r
qM6vhCpxPjSBs4+jsj6Hmcjj4/tP9umVbPPJWJpwD8+KZPvoota9dGasgpKJ4NCfEQdpH7DkGSff
H0X+Gcx+eGrSvqCTnoXK4CBhfXw8AVbcyrTMJW67HCEg/ghsFsvGKRK5dtjQPzZOkj/CjpilWhaO
25WfRT3bciMPeiZq9kCMF5vqZOkpXsr4PFT1yxvi2V2UD2Ktsj5zzyQj52zdx7p+o2lld5G6dVNu
rBDEIKaosZxWvoxyn2ZeByIiSs1We7MvZUtieEBGHxlzE6tG+kG1Hmryzzaia12QVqWfMSxhvYFZ
StHmj2aot4saBwmmh6mmhQ/j9qkWAi2oTCs0TsBOAGSwUZ7e2rINbbyzidIPlWrNHG9KzCKmr9qa
KCBGivW+j+3OXtheEo37wtN8drU867VV0RttvWvZjDvXkAYrfzUFXBDvRtlbd145dL8tbBHZThGQ
RtCOYxSID6sKRDXPn4IwPbL76i2ILCyvadc1Lz6Y+V+sEGtQyxpEaLhcAwsZCwb8ZZM2RBHwQ0HT
cRwteLOcgMCLWp/NfZZdmq8hfJV8MTZl+xTnvvmO5kAesB0gIdWquPDWdu5lGTndSXbG5k9EJ4Rg
ALKxUWSh6zGC5oaNr6Worz3m8nKEac/niOx2odtjQkhKVtP6OaFNUT70hsPRzaK6yaygwiaWo0Ym
mqFB29o32XSfFZl+lzfkzIEkmvUmExcD/nh7nmkgPS3xa9d9cRGYQ//qymwAaulV468G0KRcwGpM
7wBC2tYa6KOr4WCKDSJQ6VfTBXeL7iON6wHI9ch+1c6ZRBxvWxlkOx1ZUrVj7I2/l8AaiIDgw6Aa
O8T2omvBDxQRH0+EMYV1I9+xgoFH8quMETEv5JI4EiQtFa8BAUMls2L8nr3Mz5DqpWA5qG4E7UyM
P0+l2TzES3MsrWVTFMEaWVs/oh5qW3PlqwyDM7wIx9iqpB9eCtb8xumcPrDRW7uGk4qlKjrNAffB
7gnN6rHiKXdJerWLA1SV7RkypOyBmFd52yLQyNd1MsxxMNo8v+ll5V3jLFa3kTd49rJnMvKis0d+
qacOHrlCfPyYUqzZi7EkA37BHYbIUwv7kTght7SslcuuWS2G2ofqLxjGID/V5B2MvWJdVQS10N20
+zQ24EHV6dgRBKla75VamqzFusNjm5lzkmFjmZyYrm7Qjlc96VobhQyAn3gkY2JJPJOHUN1FIw2c
h1sSXnrp/bZyu3xMJoZQC1gbGKIzKYqDGBvvjXD4gGcB2bzc0LWt4lXeumW7APeh0BWYdqGtDGbt
2aohLgHOSoCE+0DwaXxOb+OTYEzMgFzSFQTyh3fUV28KhxwNPB0uM8lP3XTNdqRjha0vG2U6GZir
zLnLbNhTi4hB74HtJpQ1xx6Ga24y/xpWFE6+Mg6v+iyI28Ms87LJIxHVA4M4csS+f5B/8bKmW9Ud
1k8MoXmnfXyMU28lGa6IHoBWZLw06A+AZGb1U56rH8qtzy+meRYrke/aCNMc76gFCXEukrpGv2MG
ZbeKucm3hVZMP72YPxWxDNcw6XjM19DAIsn7+IUan00Fe3tkEm2PcADPuP0rEeCglK+5J9xU9aVM
3O5QmMW4TVRePiG54ebJE3eZ6PPeZZLlbiDpYCGRom3RUjwVuabd5VyP1Q9n/0/Z9fEt6ugUvIiZ
XdpbVgEfPy3ymTzR4IuRRgwtU/oo+ak63eiNkY990Q5eCQURNx0z3OBMhUN+6Hqz/bedL6eMeTnr
R0oZwTLi44ewihzaTMkSgq2atu1HnwDTciDHsjHPibETP7Q2cwVy/J1RVdNfUIt6tBsfDzd07M9c
hy1epzoD8EmavgzQZvY4FPA8eaH/0yXxqc/k+9FmA62mXsMNNP/5X502IVXopQeGc/bQuzt0usVt
LkyGwv7sfB+8ZkcOqrPr/cm9rhkSrwt09z/NZ7761rS4lEsSBjDzko8fYk4e6Ql/xGrlV92TUU3O
M3zFN8TgoJgmXzz82/ua70xZxnDBlMiqjr4zCTKxE1MJLhku1PskczQklKm9c8i8/+FInx8hjsAD
SrYlvZsjnfnP/zq9vjeSPsImZMk0A15SiGiJrMbKtJ/63nPag6O6+om5QxJszchiAm3rYXg6+T5v
dh525nWhgvYh1CIJUi9ADYYLZWq3nVWIO1sTPlk2oXWOJcq/0ll/kempD0myLkEGZRTYhf4CGhkq
so3KdJswRrzLCk89+7ok5gnCnH7ou8w7IwvCVRtpdsDAxiZKL13QniTaDTVO8kKU03awiHpeRYkR
uOuyijKiq4XCC64ZxYtVU9+yAelN+jUTZVSjETS5CKEGymWva8raEj3YvTNX70kXq6cKoUgPk+2s
Q7lVXnWpYj9HhBwIaAaDaXH5/a/wxeVFwg9QVkfANTeO+xG25Y1tGSWt0EAeTGrL0yHle8EPRXyH
pif74cn1xfF4WDCupcNDN3Ecd4GrJZxQo1G5eAK+wWj6GlI8p0iX0LGIBlWm/sP74/Mil4YDkwzT
K/51/DJHjylcXJYmuIdY5E7T+cADfAElOz9HG1U/52SRb1Rei5Vji3HDMKxicY323Intx8LTxx1K
RXfdRTrkCi2Nqh8eal/cBAbDI9iIzF9NMP0fbwKt7MGLmLRDpcDabSgPKHbTOcyubHv6ocH+NLfg
RLg6NzVbV5RBx0aEpoVRRMQGx/IiAExlWZ4W7aQfUBiTG1PmikhQ2L/fX2Dyq1+cFpuEgXkXQcLG
x2/Y5pECdMI3hDKCQaocbds/ZLFN8lBhwhykMveDcOP0iXxQpYaZ0vMLfSEa9K8rFYbdeMq9yPtt
jJhkkUyaxq+F6xvEv6PTf0CU19xYDN+mZVWb5bCB0ule8G+azpqJXLuGOhaX26KI8ndk4chaWq1r
3J+qNcm3OHo5OVIKFxOYaRNzc/SY7rhlB5/RHhi7troPGUVtGEun3QLgsrcOfMDWSMW0ZdChVVQJ
AH+EqY2J08auT6vSq3bfn/YvqiY+D9kyHs22rh97WypR+B7CeXR5WRHPbAC2TgsWYsEPDT0W5eMv
Pvu7KATZZeF+Pl5NVrhRvaImN1kPxnDXCj1v1iP66KvRyfo53ArZLju9SD1PjH6aleBlSpBsmwbP
0cDMepH4htqHlW8VCzO302udosI5KU3qbrrxWpTL1hmHK0ZGw0OYaHq1nEhWAJNVKy1E/6B8dA2s
Tg9xEE/mEmxA/puWV7yRfejQhetWdo2hNzp1CMC+jBMU5PBjm9oHUaajzwetWD4AykRGETsoF0FK
lPZ74pfJtAGnGXBryAi22ve/z5/J+YcLBh0nC1be64zyTbzjH2+LoHHcyA8La4mIXZCSq+GS1Sbf
6NlQTx1aU0c8MJWT165mAYRAEj2kJ0Xqmveh5RtXcWdmwZU/xbW58dkdtqcaYV/PGaG4Cmayw4TC
49MD/q1LL79xnIhYXt6lYfWPE/FfEQDOwtcqr/P35r/mv/aaw8cJA9X8n//68F//02JZ5Hwt//eg
gJvprXr5SAr48zf+QQVI4z/6LDjD108BSYwKD/Z/UAHC/Q8DQFzrDB5paWbv/P/LYyGqhZvJcWhA
aEKMuSKqc7YE//t/mfI/f+4vpt3c0igN7X9DChC2e/R8YHkkkWu6c0M1u33+6Cv/Kr6Iyw5BS4HI
IFK4OyHkXVujObZONAdKskHI0wMaNRafkQ0FDvqb4cFZVLKpLmDx+WSbhOaLXxbMMaPQ3SdqVA8s
8KaNhTH4dIoiYHHM0J1HRMD1tkh8KO6W42WXHquP0z6vw/c+MHXsEaG196ZGO0fGVV1rdV+eY8fq
F0iU2kvGpw1JKW1xX5N7CYJGReueTNcVd7aGoQE4X+VJ7S5qSnNVNHqwb+b926KHQr2YdMon1yKU
w6yKaWuw933JHZegTRX2e8NgWDYUaXPVU18fBqqg3YAE6HRSYlrnNbJ3i3nAaV73Z/SmlwEcmGBw
rhNBfPQkxY2vGyTr0hlTFLKKImzCf/Zc3C56LtbMTnzI+YRIoLL87fdUcH0QrkNClhHNn1SpU26x
zG8iEkwWhq1OuDMv7OCuH/PrOTt8pwKrv2yBHGzgPeJU1YO+f0DyOp5mmRvw6dvmze0LcxsmSYrW
XRqLJC3wL479+CIiBRywBa2qjeYtU8H+KfZJaEgDkzYNfUyvjPNImqTcUuBd+Sn5DlPuFnd9BpjH
sVvK/VzrbqmPUuJliqDlKZr08OF6e0m+aHvfGIOF3EklAzqU0rvwWvXalulaRMh2wPyACPBTUKrI
uiA7N/5rqzosnaXRXBlG4S2yJNCwebXg3QvzwtJ8c4Ur7NKpm8c5dQzeu4GaTVqgKsn9TYPVYJar
3lLtedkO90EBtHYc4IrH7Qtg82srBr00xPEZrg38I2Bxl006qY1hRvk6t6ZD0w2HkjmzhnYpKaoX
ti4o9tuARMi0u+ukC5ANj4o61XCZMmYqCz5ELap2xYolpxZ0gfs47T1xQ/EBxXp/IF86nOmu06K2
03IZjrDGdRAJK7iJqyhk+Fz+liXDgNYDRmjQUuyd8sTnDboMagNLMNbGLZ7XldsQCM5LzD/JW4bN
WRefVR5W2BDG8wprz9aNDBN7lOa+il4zN3mJn2xREy2/6oRoL8cetKEdbEmx95YjCOhQB6lsEZq5
jPAkoWpZ62a3IdUTkRb07mxik1Dmw66UYQnHyXurKrHXiIteOlFzEFYEvgiI1oI31HCmuoEJnRVs
OmkHa4I0D51s49XUWtxwhurWJGAemDWLky7B8DFo5I5UsHGh0RgsiA32F3lxXneueTVoGPbAN7/W
WnXn0MxfMNu4AmQYLpOmoLzrQPTVwpzWjJyfB8R1pzVq9etKZ3gVjQY+aGb10kR/NCR2YjP7YsDB
/B4sbGFWz8C2bMbqrrmFPuQAm8Vg1PjBBYGPA5tg9SSTVN92iejvW4qWDWzk9qaV1hkTX86VQmlW
ZCcOMxUSF9+jNNxDkQjP7GAw7+NskpjtLpraK1fuSBJu5YI5MPr+NSOQkphM3bi3hhRPFb3swSu1
jRGO6P5N7ZFdtb7JqnhaYfi+9acKC1CYb7MRrpzgbiJqOXQwwoTFPWS+mfdavSYqurIyq73ESrcA
znemGWIfjs19zmSYnPeIa7IpbnwV/iYA49lpy3OrS4pzB/Dywk4wvaW5v1NJGJ1YBZDWACP5nmzS
7r7U0vSMRgm9KvA7jJyls/GHJH41Oq86DQO25v2QTO+ASuNVZiT9GpxncID4Um9Bu/K4q6F3EdUR
QWCDHXzSUDht6ogIoUgl3E8lTjFTZkBuR9yfqo+szaCIKDY9IFt96PS7MMGdCRFYre00J07BZN+B
LXITkIW5IizQPYyMOQ5ep6nrkRHprzA3LZi7ak7rsNPqovbDEzOIr3xJ0MCaQKeQvzudJcRI+h65
NMDNbPXb1hCwiM6LHgMrHM+dqq7e8KpabwM/20k8eVeiQ8XuuszL8a+6zwjby0VlQb1TCdThJCBu
vQz2uLj6dVdaYl+5QXKTOuFvYiCclYl9Z6U1IrvPm6m7LmSa3NcjPBJJ46YqPV4EzGyvNJxP4XKM
gFguosl+1AbmCJmXrgkN+0WNfOenWIb6aNLIG1MEn5Xxa6/IbcZSkS5LzcE9CItFcW+DjS1UWBd0
MLK+D13GlXxVuHmLELDiZogTUC+SIPRrKH9EItU9m/ltPWrm3tUG7cnoiuyU8iN2V3GRObckZhAV
G2ZF+4TyVO48otwvGxa9e8+LIRnmOYQUM9JAb4epxNEUdNWpEdUMSYVfybsi4yXVhUSir8O07V5a
3cUv6medvxNsQ+5ZvVq3piCpBoulIgywTjLb2zW5rz2zCmuvOymrGwxr2bWE33lDKeIuJOxIZJct
3CsCnwmNZRMT6Ty0cmSPF8gwpjNcce2JipNia1EA3+WmuM9L8Fi88vKDVwzGSThVwzPnQ/ECtsv8
bZzw50J8bt8D/k9kqhLadUdXAR4xCiRPSGIhQp6VBpjSGdfhLpnudNeyJbsBH8sS6UG4CnzvJqJx
rvHtlJV/rdHl7I0cn2/TIyL0kjs2V/57WPX2ZjS0XV0zKLZ+u2620nRn25hMr8PpRSfjx3fmDUdo
0gR6/ngRJrl/6sbgS+BSkMrVkRSsDbOkJuSJB8b0ZS4XEda23mUasMpckMhWL11F+KTf5s9lx15l
DNpivnzPrLIlcYt7tIfJLr0GmukUWHemwLxGGWGc6QmPY0h2wYaApgWtybTG11NfdZGw7ypuJwQU
zVDeRJgq1m5kepcqyOrnsGrB85Hih1NElmvsHzNFJHL3UB9zLkGqv6Apqk3j9fab7dQvIx7cu6Rs
e05OWm0LvTV/Q4FWa2qvmjcoPXGLp+yqLsXBAqB0Y8Wxswl9pMXVYG97suG2OGhenEi/94ymXVW1
lZ3j4zR3ATkOiB784Qmj804fy63kvrS07DRwc4jeZJGFXjYsJlrX+5DfmP3aKIMDL6HsDY0xVcrU
4weVRbDV/RA3RpTgFCzr+Bk/JtibVKyjYrBODQQZ1xZRGQvTlJCmWKE/YQroDpnW5XeBDXSwBzm7
s8m4BzkziGXRD+YW8kn0yvTQX3e1JH2bzdZdH8x4AyMr3XcjTfAGSguwIVZeap88WLHaIjOTJtTu
LsB96nGbr7J0a6HO5q1n71LfJqQHLtNlkFcKzqCEQFcT1+LhcbwgVwYvPm7NAvJdS7AOgddrvILW
PpPhVTuNzoPFdOm8n0qiYaycxXDYifwO5RcW0zyt/y91Z5Ict9Jl6b3UuJAGR49BTRB9BBuRlNho
AiPVoO/hABy7ybXkxvID/ywrMcQk7eWsps9MD0HA23vP+Q6+TBsNJDbMODHJsKpSph3d3thYa+n3
UWV7E26VK0LiUy4Sb25MKC4Os6Kfm51MYUoHdInCQ5oP4ndmdd2+LuKTm5j9kYAJ8yTxXmHIdqY9
nt7i0La1PMzSNR7AdBYrAsmJ8tMw6eYgy5eIvwILI9Rtcv+kC6NrRWcAfHNuhxeRfI0IfI0LNBJE
8a019SQPzZYZBu6SLZi+xgxGUFMhzC7jPFlyCNuJbK4aZmuUkFE4EnXM+HiNLmTgR2tdpx7JKYpo
Q94yqKWuDE/Fa/ShzFpL5+ZBIiKQnW7cGFSoqSe7ZJ/4rabmg+YuUYp0m/HLL/mKqOT6MciX1EWr
nuXDuCQxNq+hjJbTKpvOttS/0qgzDB60xDgCJjbFGrd4yIsj51EsiY8xfaZNWJvuV6C4+rTq/SgD
WmoWO23Ji4wWNpOurIaCypInyeEAtE3tmasa6NtCfoZmko9ut3LMtLhm/cfIT2LjputbfYOhMrkO
Ney7BAu1z0Y6MaG1NKt+gzmcnzFhRoRkOON2qpqvQ1e1dIL9dlzRiL1yrZ7TnJEKg75EY15p8d6G
9H1R2OxJZtYWV1Yr22Na4hgzuAawMHGpYwOxVoXJDxjzyPrO25GHJs4cQm4I3qnIR9rWtWtfhJ18
qqljrnOvJ/nAl4m9t8UwHwj2Yskj76+8VjIx9lMse+CKkb/qW4yGlakNR8HmfGx6Z97lFNnXS3Dv
adTgWWujM29l55FHws63KcIWTgAt731qW0RVpk2prWpXFo8duLRDWnvzWnqdzw4i1Lp2C7XnP7Gh
6i2Xll03ZuLBGYc5Iz8ivdUb/6Vg/AYGigN/oJbf90VEnGUDndPgnlxEDdeieNJZenpLXcfAGRZG
kBY4mKdO1EHr7m6OzduxBTkN0ApCqvjCheG79H+aU3Qw0G8McvQPSZFwxiWONNHHW0Q0I8iQ0T/6
MenJU2glB8ZHtur7sYdMbD2FQwmOsq8eNLBwAe7Y/tnJrF8gLE5DiR5lzomuKuYtkJjLqYEICm2d
Lrwb/6aRx5zUa7JtpMGFwR/sDXmrD5NXuxeTJe/9TjM2mcQ+7Bfh5Rxnwwq1dXHVmliIRJR7KJom
IO/ci+1Lt2etUqFNoKumfwPsypWLS0XgcFpcLw2ateJ0SYpeHWicejtsyzC4cfGXojw1Rr4y22xL
cot9186FtgUrNe8wLj4NYew9shBm+zHJvpc6nD4ysdLYWqWJ0O51mBCbmsCQHZ8eVK/R2Xu0zV/H
gRsiS1vC8QIR7SrjQh8YnJBuqzDEjWjRUcKpIvR8h7cqTDeNjjk7wmkCGM5Jd/zDZjP7012Szj+U
F1Grpp4bE4Uj1ykO5y+Na3Pfadx7MylxFbh2mB4sP5Uv6SD0lS16eBdMnY1ZT8Sh0RMajEm7ct3B
vzX8gVsRtPfLhouRJ/vLhCb4tU3V5mQ2iYOaRzpbp7c2tk2O6+g2yNZMbkcmIsBQubjabQ6YTX8F
BRKyHsKMRsHLK/JuM2nGiSww4gCcxsev3nyTtnaHjqFdoTmHVCe6p753xj2XSsbr4r1pfHgAzQAd
vbEiANVL13+MrkIhrONgq/laTPn32SIpwwWuuO8hHAZcXvSVLCA4N8mVobXRYeK+7Nb8Pww4yzS1
SY3Ar7aiuGJs0qjYJQ5JOTbYYER7YO4RuyH0EM9IZtAEKeM7LUBvUxKjmM5mu64HGa586kobvp7J
iTi3wNkX/cbzwMvjbL8RsrxrRHNoagaZZit/baY2i7Al6q2IrAv22yDUwrvMeNGMcdhZuq22HajX
lymiSkSZ65gP7ne3G07AHDeNEPlubNmMqwxKMLWna5nL+li4FWWK0uCONVonACPzwQ1LaBKUpW0r
3A5t/wW92EbhuShG8nQkmg58VnDihWDBicryEFPvWzWED+wYbvZN61jJLg9DBdi5Vmsn7R5wI8rr
jsy3AL/xo2+xqpRVustCdKZpFl5mnMdB/udoiebICExYtWORbs0W0U/R/qxpzmz0Cmt0xN+1U1My
H8l4ejRF2d4Unfu1D22kTnnFOXb0+x0pG8NVTr1gBSFuL62mI+MYTEjgVnDlSUZZkRrqbKvUIU0w
7dVGFsaN3yYua6kmXri+veAYzzjMF8YBhEO3dDbXGRlApH3ZqJZew4xq5lOECtYcyLhNGpusBIQL
uJYJ3Boi/SBIuCH7UE9ORkF6Lrxs048UcRUFxb8kicjdcPTLOi+whJnpN1LGr/SO+BivlRYzjxKP
P7Rc6R0F8YdG6g8YjCXCobS3n8E1+ABIyrvamJ57EzhRQc4HvriCdxQhY0sgnIAwoIrR9u2hIQkX
MT+Rfp3Qbg2nQbrnc90kd3VVmdE+yqno6ZlBG7jm9KqmhtRU4B6RrT8JNp5rizAAnYM1+M912tPU
yPTsRJDEg2xFutdobW8du00uBN1e25KbkRXlyggdm4QnIcq9OTHKCcDyd6r3bjh46BtH+oqlX64K
4U5rZvpxUmAnh4oLpmSCBhwBf8ccyn55Kv5hJpUDtUQhN4y8NmCJgoQMqO66acx94zE5iV8m41US
eRn7/S28iZUzw91hye5vCzApUA0eTYPMitkoAPnEHjQacaFr9Y1TOrvW1JzfXsg5OYFVU89PLVJG
zphLdEphmagm+zrgztPuNMd67G0j+o5wO4L8FWIuyEm9in+4bIqBNBcoCkeyR1Hw4geKBRhxV7MY
hptqSk9G322tOm8DQguxAEzmDlsjKuEpX0duWX61siLeTdZ06qLOY+NQ43ZW5nOTOcci7C9E+B1I
LRHBU/IrX+APJFavTGugWEmSm8BBC1baLnvyEIkWbj0zO82xczMNfC5/JOqxI7V0LopdiDx0E7sE
22O1B88/w3UgMhG/E8DOA1Zog2WIe1+ep3UdTD351oHhK/ObE5u/aQiLi1gJK2jgrEBbddoLCTni
wuu+683wqFn92geOtbbb5id602Fbdz3Bn9wFNwuZdh2PaBUCayxf2GcRGZL5M4La2kPTfppm+N9x
P5XrtvnVWsaGntsVRejAzfIfspse6Wc5iCN9Nt8iNvdpG6WXCQT9C9EY9tc5YnHXLIvRYj1oMn2u
jMHc+8OlJJZrv6RHIlqdN6rRp4tRddNaplMOeDfk2IIw3B0uRIJ2QrKZAAZdqaxtgrl2rlAXXMZS
bfw4m3l7Ndv0aMxbw3b0p4RegzcZ9kbWYbc3Fdnl2q8OGSLjHxYbft3NKNqdkf1W873Un0DvrhP2
xhkZ2rows1/KLrdeDWO0Btr1xZm7HMo/cnmnLwZKWPEDDBPtEGnOzHgk7lmIrzoK1KA0tfxnLA1n
XZCTfXSNdr6hnLk0+3vcx3iAKeFr5ZHjaHgxMrMSrbxz05CoDWfcDcTkXuZuVK/qbloSQkiQiU9x
FLH2S01be5PWIuANH+GA7uWcdptq1og4yIhX4PVPW01CCJcWP7SKy6+tP7FS1Y58lNojcb9bQxGZ
l7tkJpKjtnKKEJinJVrCL5dimmccIzEfMmbijiPJD0cDJJdFJ701VlKChQirKyK+wy3Xo58+fRij
WqKBcv2kVdEuJ2bRq+d0UwAEMnHpa7mB+IBepKXH89GZbY9Ao9zczq6+k1MoTjGq7E0lautBcVBC
2TnSUh4xB3Vx15JOos9kRlTefgrJk+Q6lXPQrrsbYyAXBOO23QRWDqtrcmDfoLn61dn5CpPGSkzT
D2SQ0datrekpY7JzAUlX80icur2HK6ZhBO8JPU+yg0hJPGbHtSMusO5TDSOL7WjrSkceI7DQlzOd
om09iM0A8bdP3JWuqKhQFofaxv2ukF+ka24JuLhrZTqDf4uK712fnNJQo/Y13srebtZmOLIrt923
klNTojg3t20zrAr8lsdpoG1Rei3l/sT9MeUQcGj0Bwq68y51G/vUOuxUFMHak6XwlY5SET5CAaFx
mQh+Y50aCrMAKAawaIHuzg4sGILCrFVrl6MNidlQEnSPW4ml/FdfTjO8/QzTKHWTkUWFXB4SyqPu
kgLp7wqH2UoLGxZewclvM3eiu+4HnbT7WFskR2yTJjeuvfL6ds1h7asrNXPfEyKw1zSBnrsWnHuw
Y4yIb8Y+cNrKv+yaQQKQTknqTUs7ZmUFArBqROp+cyf26VH6/gq6T3kY3NRZCDtOHAPRl+VlKNBR
BuxB0QYltEeIEVdngQh6zeP8L2AJzBdNJykuGLxOwxlV1Fu3Ganxz5X+DMvoQiucdeiVycHvzPjB
sHtjPfgs88PUyO1gNenBQCJC5C2PUGK469mXf/Fxm81QEjMduOT/BUWW6g9a3uk/Y842ZIiEefyr
auIlToKKmCclsTC8yB92Z2FNyl39mdQHIprLfnys3Gm6z6g9I+80q22f1fkxBm4sGwQHlEMT88mw
LHFJScjepS0HTclCeI3S6Fsx9yHRyH55E3O7eRn0rsHpzz1hbftavVbSjO/7tLLhkqXDfFU2QI3y
vs+2AtL1KgXEcqlGWT9Kd/aPo1aEW6pTHafanFCILjQuy4kQuWIun6Om/UKuWkfcC7Wkjri8Q9yl
7hUDAngSXi8C9lBj3HHsq08yKewno1IIUghxG+8nP02PsrAEdabQula1JGUu80f96OP8PtmZmO+m
lPOIk4tpUZ8TvttPRnTtwps5YZJwdmTVLDFIrfcwWlP7cyAXdF2EWCCr0FGbsdXn7TCnyNJNybZI
piA+QnFrZV51MIy6eywNonzgB1enKpnDny0UAWCbQRkJhzpii5IjLMqfo0sh20pcc13P3bdeEzrL
jRbNP+VrEH0iCM3UJvNUTfdpl2nP7tQTU9w78Mrg0N2AF4U6M0/05Mok301Al1YOCTfwtbuJLYzD
RdaNy+RpVEYuM3AaeNEVZ7zGCL8k4TDudUNYJxFJd6UmG2ha6+Y/al4ALAZar5QY+onMjpk+Dqk2
ty03/M3/tpjIbeFRvZ1TFPfF4JencO5s6ppztDGjyFvnGmG9cWu1/xL0/SM9xv9vSotX/fJ/r7TY
E0X+H//eV203/8e/R4QxlBDe1OHn//lfr//wv7IZ/H+zrFcEE3vVvxQS/1dwYf6btaQE0Iu30Sj5
i4Tp/yku7IXxguHMxrqIKOJPxYWlE2WMfAMILLB9458oLs7kFijLwdzyP0JniRQEXdZbtQ/t0kbK
khz40pgw/y052l7Z6ts/BChf/qUe+jOWwTxX+C2PcVBH8wqwWaGsffuYfDTMATsOp+pEyFvH6PT7
BrYSDSKraW+bqU9u49qplhBHjqc4J4aJEENVU+ttKCqm3qS0VcKGT7q9IpCNogFNPO7pFPgdI9dO
dsn5Ns5UXpwyGwls4FOmu/LHgRhCu4RGiuNgouluGgOx7WBftKeCOsHdSCvyHjvDJHeKckW6jove
v+NKgtLR4pJEhFKZngjLJWXWQsh+7UkTLN/Hr+dcicjbQW2MFmfx3XHwOdPokTpccsUVnCxCxIKl
f+XO3p1Vfovs548ftIg2/9R2nT/o7DNQCMvEiOlp1SBQVnV11RCr5OBt8UdzgySao+507DlafvzY
s6/P3wUSHrU6TGGBE/c8lSNKEjmY5BkihC7KFXGIUELSvNqQRxpurQFhDJvpp6T3MwHg61PRiqDp
NUwMx9aZgrUBJhv644SN35QcCvwh2dCILNFvFMYX0NVdSTHRybZjZsxYovpqNykLjg5D+RM/grVI
Sf947wZkVxOhL1+YGb3oq94O/w7O7Qi+VuNuw6a35gxjX9o4HqkumBMNi6TShzJQneVfeVE0Tmur
y4vLJsHUs8ep7hdbvZf6haA4FwZm2KqHpBrDW6vJ5A1nUF8day7jGBCyqKLdqClNIU0nynbbtA5m
eJQEZFLLEe1F3Fb2/aSZVPaXqF9QpdQDX5blRifCQgjgaCjdFaSbVN3W0SBKWAgdNVH8fNqxiVLS
dyvE49yEc33a+HaXfmeLgvf68ZhZhuL5K0N+vODrkOFjHH/7ymzHjWZot1pQ1B79Q89p7lWoqZd6
MtQnw/OVTHD+LBcDNNAVoCSIzt4+q+jrzqHPqgXSIaOt9nucf14n+wtTq5Mvaa/Dg1i2+w5yxBUo
nXpT5E17Y5MCtW+HqgR0Omrygj5WdVR6m1LvT1MwPFaffqLOPFspXgcSWmzoN4yjxaj69pfiMpky
VXE4UKU27nBUUtlGgpasyUqpb3OrHqvNx9/hNZ3n7OVwWiQ+CFcVl3/vTA/qkQiTNRYFEdrL4TWB
yN6v0ACz8F3VLTRR/HLUoxqkAPtC0Y4ORoecj03CqevZBEv2rUdTTBSHFqpDM1MuDkZYVnYw2gic
ElqCLAgaTaB/JjNeXhRSRiKRdAfjsnDOxN16w+ifLT7pWKd3tacg3lbD8vSP385fKxsOI3z+RP1S
DADocTZy1FBlTj7jrB/tMnnCN0KInWifoZ6VN6r1YBO7qXf98TPFO6sJE8NjYXMhIFGGeDsIbNyU
miHx2SN4EU4wh2pOd7ZP8xSNjgQXToAyBQQobOO6q7oJCl7stmolBlfdffxbzo4Py2u2F6/Vchoh
XuKcOGCpYeZ8UWmssZFJTcOk1Z7I8LMx+O5j6CVz6sb7w2L+9i8mYZzkBrvWgmxeEkMccj8zGjoI
1k0UC+iO6EYNyIMOyOwW7YI30bml3MZ5uE6ucMJlaSA9XDyRCwbkf/AKOMRBVcUjjHLk7W9TlczM
2Oy1oMljqLdS1w6cdqJ//hTcdMRKYbwUy5b29il1RCMEMb4WRKlAj1hRNDNqw3z4+G9ZnGpnc50p
bjBrSKrh+Hk21104w2KeeM/CjIstAO9s1/QCWlJjYlDBcrs36bit5sINDx8/efmC5082XR3ZMYRK
kGJn89VIJuwQPQPJSjuub0kVM2MZb9pNatEh0fqpugR2oj26aqRcQux0evPxLzi34yxj2UG8D5LU
wS7B73j7iklKRwfiLTvOSBWEchqJwimNs9lr7euiz51D3fYRcEVzOIScO45EIdeHjBrmes7d/ijy
UV0Sdh+y3eI//mSleWflZ4bxGzEZguywzoaZFBUKl2TpFrutuEbwJm+ijsPEKvfn4cLLBQKXj1/I
e4OBzXBZ2DjA/bXXTCUB9aUpIkpi9GCaoptPFsGdL2WEFoKcr26dEF5xqTpPPX785HdWVQR7nDkW
gpbB8vL2S/iRJBWZ7sXKlDQQcyr4gajHgcKzBaM065xwU3dN+PUfP5UBCMBHByvEMfVs8FNEaId8
Ajafac1v0MH9dzXiX6Wqp3cysEUCSHEa5mL38WNfKTRnQ99DQegwubnwcRd8+9c6ujE0XtVgr8tr
xhICx27faY0hdo5T0s8pK4LAI0evtU3PeexYS7LkjmYhtd+qV9TSxsKao30z6PrvxAjTaF9kkScQ
IRcGQiY7Sut14qv5JSnMGTGdbLoQrDaa4JWb07DbcDObx62gbPLVixZrEAmTndwLS9rq0BmFsjD4
zx2kA5Mi3Kkj+9HeKmgzezPi7LlubM/5Bhycjo+hGe5VOkqI20bb5VUgyxR0Qk8BTgWTn0NTdylC
UZQdCcL7ZM8/R3gsM5grsYmpgNM2kSlnG6Ppa7m09ZkZjJr/FKIp21iT0EjmGKMQml4pV2mR6WQK
5ONFmE3qwnIT49L3U2uvsqY6eErWhzQ2/aum141r5AvcMj/53H8vdKzeLs6/xWhI8uLbr412PELB
F0d0k0vnZ8pqtlKQQD5Jj3lnOfXgfrGK8TqAC5+dSwgQnIgpSDl3xTX3jcID7mnAHiLpvkcx6IWV
oqPHvQmZN+TzJHM/Yy+9s2UvvjrPFwuIQn/1efzh4+jHTCYK8U/gpBodM6JqVkhNo8/ixt5ZFrlP
QWB04UHCijv7Q7nFFTqXZ9oaaWle4MHTVn5IGriyYcxDeK79Q0Ug2M422mSLCTz5QsPXPxC9Sk+h
IE77PiYnFkXZrK98EUNeBvMpVh9/879XUuY3RK6ljsPCcm6VVr6eQQtgW8XByu5QAm8paz19oKUX
Xc3KFwcVEYneA8L/+MHnNFtmhMUBdTm382QDW+vb0RZbqKd9m2NDrrf2Ljcim9Tbcdx5tRbtiY1I
gzga3N+UfcygiKLu2Pd6deGMvk+4tVPm/3jw83MQxLF/LQfz15/7x6CwXaFAfTWclTRvWBfVSABy
SQf3k7/679FvMerthZfrgNhzzuYYBe4acSIKpglj0MbMxm7d0PqOSSXXyx3J8/gK1Hg7cul/moUO
fg+RFjjbGgVul+iVtc11s9xYAvgQ1x6bTtKUxi+GO7u7sknwKRSW98mMXVb5t7sAv/n19ml4psG8
ffulxiwpqr6nRDCO1Qv2ELKNRNejQMfk9NlZ4u/91aLcpy/3OQO20jlmKkLYrQnF+5lDbidybnPE
K7n5rVG6843yNYcKWzkvn3yV5a2f/4X4bRdSLEsLXrK3f2FXUHprJ10DIRnrRz20B3RNpD6u3NKo
HiNA3TOsatpNGjeqDGqRhbK787ClEi7tBwlMlk88on8vHktNBigoAWMmU+Rs5wXdNMmRy1QwVZ2+
1caaDatzUU5YbdWTzwP2/ZMzlfH33Y3eC8dL0nBNg5X5bEKasUOBwOfVG6Vm3hJ7sTCBFhXssejG
qt8N9RRPQYb9f15VZKZka1y0/riPyG4GW1SUaY5Ll5bZSifiM19j5Ux2rjPH06OfR3WHQj3u02sf
ZU+y7ZEDIPHHLyY+2WrfWdGsZehw7wHKxV/09lsWGtEsZKhoVIHEiD47TfeVp8hLzId2V7VWDulK
pqsIh2n32exe/t9n44jjqIE/kGo6L/Hs2cSs+wmZRHiJTBnfJnQvfuEHE8gd0qJPYaUNiXbTk/x+
0aaRbf/SzXH+mrW4WlG9mM3mk2H93hcl0YKyLcVNYK9ni42yyQ6lrUvxyCqTryRr2eslXo1Q7Fkb
HmuYPF2QCZV+a0ZgGSlhYtE+rGP9E6boO1UB6g8LGwMDJ3Ve+2xkJarWMcTQ4O/ovT+RLJo6246o
p8tkQDW74xiEJq1EYXnKuzbOdxmAluRYYUYuP9nu/t76YQbwiRa2KYHU5+RWBf/F79wkopxtNQED
pFxPKvrsevLOgglhl7dOi2Qx8J+999JTCI4qlpORDn0d2ED3mTGpS5xwBUHv46/87sPYTSlAuD60
n7OTZVk4PnwfW+NiOmApwA/y3JfF42hM4v7jJ73z8ih68tZMHbqQ4599RiAniS2iZWaReXWISzls
Mj1PPqlIn3P6l4MBJGTIupQSQeScX3bcHHyBJZelz3eSAB/qeD/3ST4fInpPz05hxMbBzQyEmDkJ
cHMkUuAUWvTTGKVsg6HPnz0pKK8R0vm7SKIGjbmT4DZ1cPyg9DKgLilXz+/++cuh/AGYgl8M9/Fs
C6HSaHvKJK8unzyxSXp0ZkqvrU8Wt3e2BYqGlA/hJryDTMiLhipIxFO0kqyCjhUVkUYnvplV7F5w
rv2MvXhuuX/9GNTQ+Aw0xyyslm9XU5TmyErwCzO6KhZ/FBVPhhGj9pg7uYtamAJJEU4XuqNnVLz6
/hCL2NkQmzanARYRHID4dw6SGmRAJFuxx51JdorXGoHPlflQaQiW/b7sLtK++y+bPQb56Bf5t7mK
qvLP1t5743VB3S6cJWD4r+EFfxzpjBm4Ye0SwVdxg+Ka2iZ7TeHW/ecfniYqGw19JOBGy4nmj6fE
fYsgKeeuW7HcH1sAfYEr2v6Tp7w3y21BeA8HAib5+a42R1lioZXS8CeE/mL1qc2g9s10nYsCr9zH
f9J7D8PmDuSG1ijUyeXF/vEnAczWC/wjWkCKR7z41ttD1VFfsqrI/+Qa8N43Yp67r5AV9oizNaUz
s2YsG8YX0qkeZ14LQKkvrJuP/6B3TpWORw+FojQVPLo2b/8g3DNuO0wsKciPCNDy3XZbzT2d5e4W
0xrac4QwHz/x77+Lpg1zBqowuAr9PKvUpi1Vm5LLX8QtFyziVF/bvTZ9csf8+0PZtm960F85KXOT
PVt0ELkKKh5sZ4PU860OgjPGpCXcjXDj6LNiEO/o7dmGZ1E7ZOlnMeCS9PYdSpLNYw2GBVJbfMWN
pzVYeLv5kwXunVMoVT1gO6azDHaI+G8fk6lYJVVYwicZOu1HmztYq0URHfEkjnuZksaBKrG91bMo
vdI6r8Y1n5WYF2YfJTzJM3aq5B67BCFMKfIj0cof2Vj6d1NSlZcWOtB7Llpokj/+3O98CAcCLA0A
E7Mtt4i3vzofKjMpfAZY18fLFbKi7+L2o0/LNjSePn7W34N5Ac8bDtAczure+ZJs2SElE0EBpdPd
Gm8czUClISgrzRbrVIRv4C7xxv4zqNo5XJGt4O1zz/5Gn6DNqaoY0lpEldNuzWdEuvmWnwKhq0i9
XTnq34ZusgUh4b1z7Q/Zc5H5M8xTLSNGnvzSQAESe/74dfyrCnk2Mgk1A3zJ3QV5xDktqXAUbWd/
hkoGlKm+AWkGQlCv5zw/UnWx07u5HPDCGFEkfiO3TdpVS9JdunYJrqxv7BrPIUF9mn5VOnVub9NY
NlwXIJPd0QR0rD0fPud2PVr6/bLwVsEYmt2wGobI0Tgv+/bGh5SkVmTYCGNJbiVwF5h6CqXLy2IO
1oinsuPgz7NNGC7IQ+R25kRoxjyLdN1PmaljDnH0X/ncObcUzbnzzuMob6hhpUhOorb8QVgYRpZe
2nXCwaa2UDNOyENX/Eplr5qR4X2RE5I7s+suvV1CO8sxQDWiHkwnzeMNIS9usorCGdMKdd36RGmx
WUJVPXQ12ZyNPyajYU57iFEIUWh8+8JFGGuvi5TSFKI1P7533Tph/skGPIMT+uK+aSEHn2x01d2G
Mxtdr0SfdAgHZYUdoJZCvCA/K198ipcl57VYt7YZ7wRf/wSJiHBizfpKozjiLDO0AFq90SUpx5+g
CnccnWnol4b5hJjb+tl18I7XOMGtYxQOSO9yexh28AeA3Qq9JsJVT9oMUoSbuUHY9fOPxpT1A7q2
wJp5w2NYLnmzMLtuBoOzKzBUE6eaKEwXbgmmNtpWaYvxn6Bhyw+ECD3KMDSFgnaK63GHd3xRvEML
ABhLguhtMabTY4eO43FSxY3ZyPTQJk4rNl5YtL+azhA/sqGpHkJfm7/MOXAALO095uZxmuB8UOaq
vlh6CV0LylWdrgm2jNEyqNJFxGoRcrzuNJP8yi6K+q+wlN0+yN1O3FMZMedjaseeucldnFHrInYz
2L5ECOw8w0HQjagXpJEx9Ha/Koba+OIyd2/01lEIOoSnPfSJ8n5gu1jU3F4U35n8W4FYr2vnlR6C
F1jVcz1+7wT18qArMZ/lTVpc2r2Tx7DGpwkPWyvM4igtVzLOcF4Ivlgb4ZewnfBOQSYzgnyIxMUI
8R3+6qT3V4NK8pcsLcar3HL7l6xVVXpwR5EempwT4VxODoMTEPRdlaaxCJo2STDbK4WBJTMncVIV
Mdkb25FGHtRmVcdbR0zodnVzjtKNDxioJo93saIp8CowbnvCS9djU4fP1oSKHMOKhRZlJkuPENEB
P2pM4u9u0hYbp+/O9p0N2LmnHAzBhbas7KK1NXktKkgvmn4ifEdR0nQCmkety3ZVicX7MmV9fZ8X
aVmt8wbyLv4/3X6RbgZ/py6xgONYsmC0dwV56ugpoZ8E9eiX7QYzsCpOid4sVnsfDPBeG2yICqCv
zYes7aokKIg6OfF7kXqiJht+Z8ItvwrJ3RPDig30xO278Qj703XXsxGPMR72IvlV+QJ7gKtr4aNT
RtVFqTzMpCRs+9/1qhwercrDw+jOFMMDSl+jC0hMazLmry7wZvmyuNawelDxok75Fa7q/CiXYoVs
HdEFsVVWkFN6I48xTcz9vd6MJIcOsd1dz2ijIXPPtvHkDjGCUJZsuYo72AWUCOYbX0UIfkpkJAoD
02yqHeqFJgpCU1nDsfGsBNSjakVDjlnpX5eA23/0nYiHBfgwbuwaBxMJqdp4M7eJ/QI1ubvWxwoW
dm0N+svYyBwWow/InNL5EljTsU2tvDbJfsvW1h8g3QCCx20d3SD3SpbER7tzoGCMNq+4RpEaVNXs
QNehZ3M7eiY1RzENU4o3skPKXs+Iwq3Gkpe57MlktK2hgW2jSTLS9TTJv0bm2Hg7Kl7WV2H0BCE7
TZbe6l4Tv3B9o8pOgpb3bFDnf0iU7O8A+k3zXgccAIUJa0+Kx2joH/QYQvGyAGHLH9PmqgUyhM8K
gjrjw9TC39Vkq4fejczszjHn/JGV2/cudItrc5DXdfWjd8IM9LbUmokAb/K20Xjl37y8WfKJdTYr
3H/JcNdilJAbLq+0XDBJRtpJg3zuAiuIifv2RmCi8KShDjA1K7XEC0/DRRL244XZh/Gl1oT6Mwp6
8NLRmKufCvM4RJaakvQBTymReDhbsZBYfux/x8FVAAzJx/YUs2nnRxt2+irzoSiADTKNqz5v2bd6
2+zE3lAOOcaYZLJrOtthu0Z4hIbMbyqrD2IqmClaI9bSdYphqVojwuY8lGkKRzHk7Y4eS+L6zzwA
qnXvZF28jb1eVBu3NeNvoze3xi7sjF2bhsQcmVGMGYIJp7SWhueSrNCxAiS1QVsdGf66YgiqfYSd
+apzfCgZnW1FP2ZLFcDZrdG4gu8hxIb+VrXvQhuNAC6p8cdisQfNxVpZ0VDAs7pO9HbyNmGkWaTS
eS2pung4QmwhofRenKos7nOnBizjR9W8yYoEgbfeFPHjPA8WHBPHwvDSFpZ+YxQzdWqsR2a863tz
seIJN3IOlr0AYEx/jgPNYeMIlFDul0kI2rSTHi7QgLKJcUWErn4BahBkSa1r1XWkLJDUyWT3+s5Q
7RiBJhz8xyYirg6AYNcdpXLwoKZNO12yNOttgHV6Dq9yQOtrEiiKJSba6BgudmldEwOIab/wa/R8
EXI5XKq1PjtBls3SWxM5z8iO/L4Jt42lgQdy4wkLCga0XP4ne2eSJLeSZdm91LjwBb0CwzLAzLyj
d6Q35ATCFn0PBRTYQS6j1pIbqwNjxE+6uaeb/GlJSgxCIigkYOj06Xv3nnsVced+OJ2YPtPVJFp6
ziLx0fdQhm/I58K3arVt+ZWaEEkuDtGeB3zETLsxnMn6OqsC509CzQc7slQ6FhYcGFALibPFvyp9
s6EPmpnXbi/9Gy0bhvsmSpJrd2njmyQxxIzRk7fXBC0EFcgy1H1XdTi/FPAbAvVGdI9BNvfzF4o/
diCNk5tZGOkTbn/dSCFhAzWe9YBapb+L58L8nLc6jv14mXM7zKUrroseB51vy4mZd6KHsmn9X6A6
ta8Sw8GVvpD6jFaytVKUUbERgfaPq52ZTvq4swBNnTlZNw3bBM9Pvu/M1NwJJtjtfW6gvg+axnSW
O96PpAnUgL0oqHkPoWTEmvcZKkVSXDRZVhWXhW2P48ZL5ZxdijLpULQUetGFfVJkOfHquv1BViWe
mka0cExW6wsBc+gQug+ObKOW5a7MsfkSF2SFrWyrYW9qs/T2wqzS5kJ5WU6doGeYjbRId7I93lIb
eZSch42vSfVQdFr2sU5NH8sWU4cC+oNmA3qIq+5Br62cKIjFGQ1qlrzEsLeiHLYKNukcytHPn9BO
2SYhELX+6JQi/uTUqjQvTKGSi1oJYwmdvCmxovgzZTaPym0nckosK/KyM7jRU3bhQQf4UNFBYx+p
EBxs0HbIKpyWMSUhUolCbnu3FxbhsFj5z3na1VmVe6IMLR+49mZ2NHFFSLpRbnF5lOIK84vvbair
JOVLovlQm6bevzdKMXm7eh6jH+OITXu3qIJ89a5wTHzP0kH3XNVe8gtrUMS5Uax8KKpZh/BnLuvB
kTtgX/TM76ye6pGXyVGBhaT8rrYmh45JU942RpJE5w3I688ERFQ3aLnzaFvqE1jzacxRN0C6oKxu
jFEFsUbmctx0WcpOvkiubVsClXYafSZWZZFavF30yOi2zaCaM+HWWR/aE0UBrnIH/2HRz6LfdW6Z
myv9n8QNV0jCk+08NrDyl3Mmt01UqaCjN0fiSC4h3+N7S5ZHBPbgCtnuqC0VCs1+3bdrfZsjGWMY
MSV5s/X0IhrD2BhhdERGWxKOQAbBfOZYM//K/46XLrdiifoHSxDOIkrFNoiHUWsDJjL9qWzwt7b2
DMYFvFGxijaPekcz2quqK1f7NtxUMPp5/1MQBRqkJEWdCpR53d5li024KzIvlEt0FV+2EYhHoKq1
BpafFp8bCQt9OPVZ/6sigROeYGme2Du/ISwj0WBVbSFlWpW0R81Lq0Vr0OB3C2wXV6A+jCDBF23x
hw3xVD+ipJw+uU7Fp8co2wdyN5qbdvaJxnBM9k8A8DLIZy0g/0JTap+T+WmfaKy81ewApr02V1GM
kJrw8oogotRrtyeod445SzWCGSOuJMOINnqYDxu0EbKq5937PYX1nh51FNjZo7QiQIFBkX/UVxMx
qxJPMkeFH3WpKQNGVz5kfsiAb9n1AjpC6llwBIAC5ic6YK+PTXdtVZIClbd8Jgovf7EZ+1HuVRy7
W7KZIRgY/X4s+8+9WX2lGo1uVckGvde0U1aINxQZHFl44KZJ6OLpO3oYcqhw84gJPshnp0GkP/yQ
iU1bY05QEHpGxGsPGymK4/obCtb8ItHH/gLIbvTTJWj1RGvz9Y0XqzgIxjrdTZPx4cvLAHfIt+rJ
wZihTfKCTVB5gZ0YfAgNUYghc/HM9Dw7cd9fv39IZZHsMLpFyGoc52ZoneEXy4LU08JHfoH1he3C
QjUEBSK54g+K/fvP2RvvH9ebOJA1Rsqz6Lu8/JWangKsb5BO9lqNC3Agxze2sY0uipqTlc2NgKwr
m/WSsS1dy1yTLCxIP5N7X2+r3YKo98JQEjGTnfpJMJk2tfH7J/nGRWEx5MFAssJE4FgEOGWj1ySm
iilFGncz5TTPEeIkGfDO1vjx/rHeGBWj17bX9w6FDKrio9HDpOkYCiuBG2us6ytHmTr+GGIjlsCa
CBUIrASqNkwnO36Si9LivZXoWHt1iHHe9sS5rA3Nl18Bbgz9e5+eIik4/tG5oMmDzLRqUVI/doar
SitncpKbxbyeCkDEYTR4Yufl7kpPZPmxw9kyKbMwZng/NE0HYHPihF4PFTx9FUsR4SgQQR+w8X/M
ZVLL05phxu8wZp25BbZtI26n3GiW3Lsrk5p2d5k0+7hu8YW2C8w+abW7VkbjWZdl4+eRziC0gD4K
3z+x10/Iel6MpZBQYYc51mZ3pvItiL4xSp2SPIKl1zHTzTipYk87K5b2lFDx9ScSKSyzCOwmyGKZ
ur58awZt1FseSIbq1eQ9zYywNukA+2szrJD+Ip6ptbNcotEBJT2duAtv3AQ0QjgKeCRcxovrxfjj
JvDlqfvKX+KgbQlfGAg82YL4OuVteeOS8ujxLuCosV3vlS7PdbPFWDWKCRvIT6Dw9NvOXIxdXy39
uUfE9in7zusyh3WOIRlvCspmSoGXPyunaYHMiYVWtl1844BTC6usEoE9IFF7/3F541BQ2C1MoqsD
Tj/OsxhLszMgO5LQVcglXIY+2ypUNZuljdSpD+y6TBy9wzhRXZ9ql+E1P+zlz4oFTrUx0SkdVFJe
urJqnhIi1BvmjWTeJWOsJohGU39Vgoc5mxbzlwljIESSqQfNQD9Zirq+sDskma3Uli39G7zS0sb+
CXhxuigQzJ445zcvj2kJpMIoVBnBvjxlfPuIRmPeJjpZ2c9KQXjrZ+ncpfpyKt3i9UyHgTX32keR
yCtMfXt0LBx2eeFVCQWcppc3ncx7LxzqVv3Ikq7q8baNxefKNTK4dMqOmS+ZaTJ+bU1C37bd0rVl
4JUox0KLYYZ51yR+7J+ohw7KiRe3ED0FoaEgACmL8XodnaM16H1U6MuKJbXc+SlOFRENE7YPHwgy
xOAw1sa52LtGlUx7DPf+/IDeqEdbnANIU8IBAohaokMHwjd+1zYtWfOigbFJkVsjOGcmpF27Wcu4
jkCZuA7KqiNi2cTIBIRGRtV0UTpWB8slhS84FLHagkxK1LkmCb4JlYZc+7pnZmGeeFEOq93RT8dU
RNkLS4KC7PhbE0Ulm9caKlZHsbmfNAI+w0L38i90Iqw6XDxZZlu6iaBR89kugHTZDp0w5ITzBwxB
qMjbFCo5knZXfOwhcVtfCsYPH600m7+Tb0ArMfPtpQ5ciGEEfBu+/AKOnB+vj/ZcbDOVJj1zxjT5
p2oZuplsdHzeSf7DfOPlc9fGUZFTBUMX19nw+Z0jgqabpxMiytflFboCdm2WQzFPNekePTpcKQ/a
wYCEVEbNVVZKX+37au6TsCjtbp8unrY8EAxZ0fhOq/IMJV4PRlw2dTg2zDrp2IGgCGM14OOm7xGZ
29FT2XJC8vRqSUGX4CGtZYJJsoVzHITi0vg2FAO+QBiZ2seyX4DXt/r2/c/uW0chwobAHBYv3qSj
hYsOiZPxstJSSgRZXAgB9QDaBAm87x/n1ScXdb8p8FXzBRPrNurlvdVWl3VfurDumyYJIZMam4i+
yXYuh6reZxBQL8d1dhT0yu4vOifNnd37Z/CqPuAMuJ4YulFJ6a+EP5NejeRucwa2WWs7YCWgBHGo
XQ1ipReX1qC2NmCVvcnY8Pb9Q79atzm0j16K3RsqWqbzL3+8Yggv9ZSQlXhql2DCrfKBiWN0z0fH
uFNRXgbvH++Nm7rujUkZRthI0+DoYke85ehuab3AmtPPIev8mHHon7ij4vVRVss3O6LV07kW5i9/
VcT+fCjmMQtAdTlPOU1rAqB8m95+R9WQbMGIxDnjygSHDuGu1bhd5pthBtS3meg0taCKrfGmTnv5
XbMNKKhQfrxLQZyrPBurqniyhKu+RVoCMaSBaWqEvTkt9wjdzOtCiEHsTDDoEoRzbUG05Uy/kFbj
a1tJ2qMdLrxTLi+PNkVBq/clWyRH1PIGgu3KkkI5yfS/0rSPKWLB6KdXWO14ht3GjXflpCx/y5g2
KjcTcuIizMkRHsPBLodlSxu6tEM/j2N7x0Kv2IaxUj2ZJFnHIUhT885m0lR/qtkdz5fKzBf06UTC
tltV4gYPhl4VcI2aoaw2TLn75wXJlhEmceOoMINUO3JFZW3uB9jqVBSLVd9oWiSGcJx7xlg9L8sd
qX0dFghVRJ8yrRu/9o0L/5gcnqn/3DCOPndEA3SUPeHyr6StfwRG+f8zqEZQ3/739JT//I9+eYud
sv6tf2XVeH/hAMSngC/U0lcMyr+zakzjLxw/KMD5Y2KKMDr9jU5x/L+oecmO4U1iEL/yUf4dVuOI
v9j0/lZ2IutYM54PUUD/pXTsj/73n8rH47qO8CrE1uvxWfnW5LKjah5Gtzl0KY9aJXXzUiz9cxO7
/V4zFudqwNZzkRpldUkOlr8nvlDsrW5GnSNEAQE5WYQfOnUkL6oqzh7+uI63v2uXP8/s6Pu4nhiq
3nWVw5aNu+HoxASqmGwqbARkqmkvq4FMKziXEydK+CygKO8f+no4IAWUWJeBdctGXNbLT5fNVCbl
LTRDQXZKoHded4Fpc3h8/2cdrTgooh1sIzq9o9VBxxz75VGWtleKWZ5HSaasvYoWC7EGIRaM2izz
IbPM9ikq7Cpw9EaeKKWO23Ycm8ykdSeKs3D9pUe/MPL4mkHfgpG0uPmXuKyLi95H08SY1ar2JVza
ne9maM97b+3uAu7bMz10+bD27g2hI97n96/FcdV1OKG1WqdsZ+uF7P/lxWCaGftWFEchEiVtx7dZ
nLUGAtJNpWG1bJhL3mdquklb2V82MyZ5oI7JmeuO+lNe5Tx7hn/HOB1cX4c252QO7Hov/iiqf58e
7SVr9WgY5rHTy1uEtyCpYmsQ+946HbKY2xOGolA+nYkZRLVdagyCXdAne8PIhoD6FFqgcuvLpo+H
E8Xf8RvB7UPqzueC15R2xLEPzl2IZ4cFmGzX6gyYYMIwviGTZSsYyj4njj+fgjQcrebrBcDOxveH
1iONzuNXwhRtkaUJ4aCkrYG5LkYrXGRKFy2vO/1jRx1O3Qt3Ka6m6VfLfdgkWT9cQ/jOt7g2mgst
ShDYTWo50Vrhm3l8Z3iUD413vgzUwy8fHNX3DtBqkP2RcMVdN0SMBbEgh3YcMXZLxz4QXemfuP6v
rgZ6Vl5avH8m7w8fzJcHNWVjST9KIaOIKN57KPv2C8ijExf9jaPQgCCNlqbVut1en4I/u0au1vlp
HjG+zHsuqIsFJqA7V96//+69uoIrxIjyR8B+XJPS1j//8zApnwl4bS6k6rn4UJsJUVCIKCQTuCHa
c5fdPYmc7u37Rz3so168UhyW9Y6fxjwPf8LRrxvsyndaPbVDIKdadEZCq/bLNlRSMfJsE4osY+XC
WAXQqknrZoiwFfEJTDgmEw6Jp3V1qLE2Mr/3u+EjJvck2TPZFIGHQsxBaWGia+rsubnvRCXQT9qL
us8yJ75a69UbHJLGXYtmxGFgKXQPEV3UX8ULk3t2fuQ6bZpSjz4keIvVXvJN2Pd6ZtaAw4GnoBxI
1BbnK0QiDSkOcj8T82ns94w7sacNj0mj3GtdK6dqNyZmfcFzkiEGED4e0dxOLAQsaQ4C15Si+Nh7
aaFvPKMlCqeaZDOeFwR2VndqrOIzOGKFt7eMmSQweCHFl8FxlmhL97QAL0gwQ+AhiRyh4ydGiqJg
YJdkaZOAtp2BMAScR2KEbM/7xo8+TqR+PBZ2JoK0pFcTvn9P33qS1ukTNhOqFb5QL5+kos8WUMqm
EzI21sI6LaI9vV9367aS4fdSjNd4/art+wddX/BXzxEwFWS8/Ftk6748KEyDWFoUx+BpO3cLM9nf
thUucZOEyn/6reEDSL9nFQyvdp2DYf+PN6XvyZFwSQuHCylTku0By6EByYPGasgS0O1557onR2xv
XFTki+uc59BsPZ4l09YbI0UGTAjwc/iQz+omSggrspEOhToazbUPc2rb/8Y1xc/P7hBnEnvT4/FN
TZdFQ9nDD01Te8esA21n6lU7q43F2fu379VSxr6fxqWxEjJWsODR14fqTY5qrHlmljhlC1O3Z1Pc
IM/MJue6UF1/4njHdCx6yDgbYfaxjgNVsI+NhYVwWhg3iQhLd5jQmPTzD5kr9S1NlvSTBDLxbDNK
nfZ63aEGKbt2udcjoRqw444lgqUh+MYlup6Gb9bpt21s0LGwqx62RAXb+sQr9cad8Pg2Mtn3MInR
kX75dGM9bNgN1yKssMCCrk7JqmoiPXAbgNDv34m3DkU9CuKALjtL6dEHeRxHUteqWIQGHNLN5Gkk
XGiaB4LeUCduwhvPNI6a9Y1lYMu3/6iinxOz97IxY7O6EDQjCVkiRtLS4aL1KePCocguLbz+J476
xg9k204KJ7nr7hq+/vJa1r6foiAncgyZbbXNE3DmndnPGxkrc//+tXz9VLODsNB/2OSSWq/iphPQ
4MXcEzZS0RmBnx8N23aRHQPyQg+NfChO2GXXU3/5EYSjs/ZEGQCt1rWjj2CUWHnpuwB9a7d1dr02
D1c4PKsTT8hbvwpFJyCO9euOfPjlBWzTQWt8G7xq6s7+Ku2SewTo8hoSAO3gvD3VQ/qNNjj6XXwZ
3FXwgw2YkvflEYvc99mHVXo4uGDVCHxU1RBUhj36O2NQPprg2kqisJ+T5qJXLdlnOIURjka9gaDY
85rsXkSe3217eJ6MGV2wmnU6ZhgLMBDDci+gp69MsXEztgP09WVYiBpy2moTzU3xPYUssieoafrV
lylqRzkU5q4VkpW7sJJJ7uiSy3aDxiGOtyIng0MtZfdFZTpliybs8rZuVhVg5fTFZ6K0FMYCnUBM
ZMad/JnUNSRC0oKQV06WOX2LasoviB81uv1kydpLNmn6dxu9JdIt1ygfeinR1HC3f+VJH11HTFFT
ipEFsq7XDfoaL65VJVIgpHm8TAb0MEYZ9TcH+Wt04YvCWS9iNN86Wgo70ibDMNr1eTpjs0HMd21r
nUI+q0lhbOgvFewAYXtfWjKvczQ0sfppDi2K2SR2y69uM5BFqmRjfmLHMD4RDDgjBCmIPr2SBVk6
RCPPtOjGzi3QkHmEULfukgO8n6rhKRlF1eDpt9jMqZpUv12e4g2j0zwv+T5lBkPppKzBQtTY8UFS
XVF+X+Zeu2/Q/mZh3UacyIRottvIbnbJZy5i/h9KQud72UXJL9ccUarDyovlrkun+L4gN44klHZq
bjqCoB8p3YZho0UpqIZ0XAiV6svWJLer1BCkTrmG+TfFhI32zTZGrsvSA0YbyUKoNi4EUKR7CxG0
59L1hoeiLjEIJNIFZW7hyLgYECev/TnPv/dJI/P3rXKnS90oKjCDhp3MQeP7DKB9VLKEDGXEYHEH
STaj+pwwQC1lDkQz1gQzp26dVIvGAKOQRZa8ll49YE/WOvEp0yuA12mde96HySvrc82pkh9mbfr5
Pqut6By9PgDMnNwl6PBV1QajpaNjh3/+iQPR5sTBUT9Oqlruea7TehMlzfizrTtf7vOaoKCNWbLI
bRwvam8wxIpi+/7H8qj5z4pMAQGmErEIKiKgUS9fcsTDRmFgjQ8BaTj7dk2CZQk2P6BQmbaUHeXG
0mH/iYgkua6wz98/+mGzfPyNAXfHCBthCPvbo0Z1ZRptazLACrEF4f8go6kNuwKIqjcbTVAOTrNj
dhuHSG2rsOk7YnjtWtyY3PDQc+R01RjafKLSfL1U8TqjsFurFCqx4+kO2HgPKDkC99Zjd4HlPb/V
PBxmbeIXdyd+/xtrB2XX+uN9RhC4kl9efiIoLWmLwQrHyKoupZ0sQTW0w84cO/WRILn+a+KIKhyz
Ech4R7YbG5A6mD0R8TpHSSDkzIfKs6vd+yf2+rGwARQctr+YO5ERvTyvtHBXtm8lyHOthyudwByS
zdxG2xGhzOcRpRXW3MgI0hbCkTaM04nH8nWTzLBZedh98/UyQb0cLXdL1uipk0xEVkRjfN2kfPpp
CDbnuCfp9ESu3OFEGTcEoIpbkQ7ivCDHBbG4nvZftGYpn9+/HpCO+MUvnlRaxyjtmD5Dk2O6e1Qr
G51aSbdWTC0xygsbXaOzy102iJsWFWhKivOc4k0QUl7HkG1zxPM8SPhqdOsCz5/xY5zpngb+Uolz
lWOAC8oiASJqLcz7t21HpRngQuiaczbPfPXIVVQXceP5REIabUH6Rmw5j7nU9TPTzSeTlbgd/U3Z
G92ZmTGh2LBerpS0zGBBRYbcD8EEr+UJFj5po/o8Gz36atOKeK1keo3fK1lHMwbOvNIjRiSgi+Z+
ryEHs8QY/aDOywSKHKFe3fRQ261FIjMmOGJo7Ck+N7gPz1ZjFQNCr7juiWEpPTJtHPgp39u4tott
OUvduyhQ97PCpZpnwCwRyihgIlkYNW8cq+kf3GVahp2xWO2N5AtsBdHgGvHOzmZ9CVP8ZZ96QVNh
K01VGmcoqjXMq47+oawxYtyO0C+GjVIoEgJClIrHVq6JcwqNKMqCitZX0vQYxmFE2damTgecImqe
iWeyZDvcqhp7X1Z7lbZnhSzKn+U468OnFQ5uPSx+4phn7VxjNIznLtO3VtUIecES3p8vU9ReKyY7
41UrGMkHuUVMK45JVdvn2TS03R4VZp7uhMPs9M7MPUkAjm0dwpOhV6/NZ3IW8BE0QY254CYdW1RR
zZBNn/RYrc6mBKgEdzPGFD3LThs4/cZoQ1NHw7DrLL3/TqD2dMeSHX/HCYfReoH38Y3y17WANRAF
uqltrXl2DMGSWSV6/5mdJRSKIuuijFi+tI2g1E0peRj9NNK1K3N6Bv6AtYPIBc3eTm0yfOp7d10E
FIqNYa69Hq9oKT7V7UT+Tt8VaofFtM6CWliSDLM+ylFcaErquwVAzLRBgQH5ACemuMnm1DOD3EFu
vumiIZk2lTn0j9QPvU4mo0/sWt2lcLMW3j5jB0mqfBisWiu30TQ5FHra2PycZr9Ozhq7kROyD8Nk
+u8ihN0Usiu6PdxU5ypbOh/tSBp75pVfrccRs9afVcpO5GYkBmmNO5kjstmHNNkMyzRKDAQI569U
H+kPuNh4AJmIaN/cKRNiQ5BxT0oStIj8rLbzhKxlNRGK4HvxNo18RWi3UVjPSzW7n+UgwTAMktCs
wMwZK4Rz31EgDgr7zbp/RfQ+w7TAi48V6guoZ4vujCrUMypuE1m8z5O2AaNZ7zHtrDVO7D1rtYaj
l0RQnxBBctH4FU2vP0gQD32AXa+9UIud/XRErwHy1MfV8pWO34if67DRikLHz0KK56hSspOpL7W7
crAmnKU0bD4O2K2GcFp1Q3nmuc+j6ctP+BvyX9Pojh+6uMlMRhENSd+l3S8Ppt/E34pBCChFupQl
0WyDrQKnS8x4w3tGQutcTXWxLVoDQgS9OFzLbLGJhvNcpWrcdLOA2SxUgWmXkdPWJOc6D82oQFAB
gsG4KSivSWJhDl/uKzYAX8g1y8kpydsZA8jU8FoAJDTPNWCH1VYOVc5Myku9770i92MLbjNXl6IQ
RMIv7DFvI9Xi+S0r196YbuU95DJ2Lvq2JQEJh6bCqEJw8wdjxKe7MXLAckFbTF4RNlNv2gFWFlLt
UaFYzhkLS4dot57M6jwucCqdN1K0JLWNZXqNCqmdgm5gLxhYXgFVpnPjpQxJ6o7uGuQpjzg+dKSP
DOKXrWmO/Q9L0/ieeXGm3Yx8JeMtTQA5BgMXVgYtGlDmUSrXH6dBQzZq8VZ2e6SMPrfdtJNHPTKt
giUFzj+i22be1xDn2nDScwZZhATn+Y2whwoyoz+oeU8WTPzLmkkJO5tqqT1xp7uWCQGOSS7BRMHt
xIW7OrEwRW1G5EDPkt0C7ijUmdvMy2gSYJt1MadjinoYo4o1K5Z18SM1FuBrlibypwElzF2LjzUJ
SSesrto5XchqjRZ8Qr20FdBCm8z5ULcHrdviQkWC0Hm1+ha7Zj1uTCroZ0wkyzfoFehgE/x13mYY
iSjGLttLMjmRg4WOcOjaDrVGHFDExGHCI4jRfljrNFlL47nshqY7SypigULdLMcozAiZWYFwWkQv
GGdNExxKhP+Zvf+vda7z38/eN3W/VOlX7exn9/1nDPm8+vpnfMn6l/9OL8EmQ0cGtQ0jNLCK/x7B
G85f6xCEAd+KWbRp4v89gredv0zEjibTJRtTD8XX3yN42/zLgakkeA5B09Gg8P7JCB7ux8sKz2Qd
XBt90CGQWELQPSo5FVpTQPI2rqiRlJZNqmxQRFFZeEjzFiyMftUQG4qqjEg2wOkOO8OF5bRsY9gQ
gxoISM/4PC8kLsjpazxMxkOfEPIXAlUnnpaMSnD+aplEvB1GwFxb5VGjbByzaL3zBgwASeajIkVJ
9SUBPcqN+u6aDgKTT7+f9V/sXqeCv+oyZpNjUTCVyrXiUXMIcd5AtYnZOziZsDF5+hYpb4PubFNU
Y4++ZqdPXZzkV2wrfWMDntf5OE0JauW14iTJalHleVSwpm4jRzC6qWPTODPSEZskrU/9wpu9qftA
RKi37HHqdpd8hlc6D8LmbSxkd5nahf9RL30QcXNUhHSV+GcZVY/Xk4yy65RZUhvIDFAwCvgRh5gr
idQecnJROfv8GZNKd4l/HRNF68498r589ZJgrGRPXLfGGphrZe19p03DL7yYZYQZkusetrnm66Ff
pn4aWlPReduWVqp1ttg9YXbEeaYj1EI92hqtXpDq7nZJzGbeT79MDOdH+p3Cv7GS3EkIJ50cHxNX
EX/Q8HZ+ofNBvosU1fi9znWBEqpZ5mCs8vZycGiNhdEaBkpsrudvLK/E1DYWUfIggEB0rG+VEuGo
5/l16ZXDdW/2K66SHWURiCTiKcPbPEGLZe995eZN9MXsZITDvkrNRxO4yXmODd4hl6bozkoIpV3A
xZdDsBDv6bJRttOHscgK8jvptD3Aqou/VYkLQ0DSwWKiVpbLU+l1BtU9MFJtK2b7cGidRlXB2J7Z
HfqIW4yTJV7pRriMv1yIJDvA2GZ06R6YDcuB3+BFrnGZHagOzYHwgBsV2kMKHvLjyHe9C+jKEchK
4Nx5cWBENHMrvxUrOAKeZP4tXWES9P/gSpQrYmI50CZwa0Qfh98Miqrvjc1or2yKYtUaXpianMwt
MJCVX7GiLIYVatEPAuBHfUBdxCCHg+VAwLAPNIzF65OPyCStZQMv2PuOkFx78tjjWRuL+MY7s46M
W6lYeAhnNcckZNgOe4PydqbMWIkc5YHOYfmRa231A7VDxa7x6LSCcJN87IdPnhkBFWGyiYy5O5A/
7AMFhHWozkLnQAeJ25UUQlwM1JAZSe0P/cAS8VesSE4N95TSVv3ur9CRarJaY5s1JRduzu96BvjP
pWNMz4Vu5vfWlEBbGOEfEdl1YJrUYw7fxFxRJ9FoWJB1hUGOtOGouAS7NLvlziq8zg+yCm/gmspY
3dGAYu8zxTjvxEAi7wpZ0VbcSnIgr6B+RDU/H4gsRE1oYbliWpIDsWXQbftiOHBcvBXpMjW5/RlT
L5wXc44MyfO88l9sq0OJTUStHfjJMD90mTGjMTxwY1YJuL1bYdgVekPQMsVcGt/i3GJPmBzYM4Rs
w6EZooq9RfObT7OiaroDtabqXQg20QqzIVOdKhhEAowbekXuFYpBjHWT2ULByVYgDusEXSKnbpsZ
4Q7IHA2YUQdKYiXpmAeqDrtQ9QTKEmaB76RMZ4dZ1gt0j5XHk9UJbB5i+OD0aCrTBDHM+lBelyvQ
B98HhTCMbXlHgC8s1Hzp3Xu0GfrP/kAEsg90IIakrAZ0sqEGyQNBKO39Lr8gKRiyEC0MKEOQaSEO
VQf6EF1ySET+CiWSBz4RjSBYRbQrQYyUfKMeCZpB8JXQr7LPqhVypBV5x8b/wD7SEJVd82CVfuAe
6Ejtb1LSgZpkrAAl4q1gKbXxgav0m7F04C25vpY1d5ixbD8QWjsYWxpVg3cZ+07chNNvteYq3PQn
gYbTOOg584O2kx2Eea27+XJfH7Sf/kEHiuZJfaPiK57cg060BldAOOaqHq1WIemQpNPN+FtdimEM
+oh/kxy0p91vHepBkxrJJDmBQ17X7T86N6zrjIIw60EnhsQvjkmP/5VT5w9ZfwtvNjln3YY5IoZ4
a5L9GBZrdt28ptj9T0n4O5SOWdB/XxH+n+Lbf/5fSsI/y0D+wr+EmMZf0PUsPEu6TUoHqOS/q0D/
L55htnwr03ada9MM/XeGnfkXtmdklkh++G/cdH9XgRYaTTDgkGrXipIWsvNPqkD+nZfPCqMo36f3
CaWCBvBx37Ml/RIqAgaOKEvGu7waWGAp4TTidRtqtT+uyu3vR/BPbSUL0vHhkJ779PfoR3EpKHH5
8z9EDa1TZnYM4CEYutpGbDyk33TRJqzQvaw/eBou/91ETCghByUjqt4qCY8uYnO8nrPZtc7Kqoio
VKWT3agITs82TkBkhL5ssjtb0mGF9uPSeIgsv7zs7QGmSVk10/ko9aoKUp8MTOpM3XvOo0PaFznY
kDlck4SfmJBTGB9mVj46SccO0egy6y4ntYGlrRw5l5bdKZhLMeI5K+wx1GwvfSbHJD6n59BUDNG8
0gt6O5uYCaZrMaN3lekTJR2ZX2DvibUVIpLH3sf9EFDd0rVRVak8sqlxNwWLhpwmpFPPh9jLm/E6
7or6qVdReVkTxXQfV6LLzrIVQxQUVIhkQ0x4JwOsMPApNdm2t+MoTChlAxGqPzNGhJBOjWX4QtSE
c5NEyUJIruqcZyIqmCKMDB6gShWwDgi7rNpHfTJUeqbMprZZq/zoSuSQekM6a00deI3WfjZtP3pK
qQXrEK1pITZOpffTZlr01AwybSHslYa0sTETw3syZ0Zqm1kN5beynNNpV+MTpq/Tom3Bs+N5Y4DC
0bibtLi0zuzBYdgrFkPeZZNFqd5OsqTZKlOPBhO9DX0/KZc2QTV13iVPbYOKqZv9T55nJg3Pi8dg
LQa3tjbJhfslUSg/N+Vg2l+1stfMoFgyutkuAMduV3VzeztPw/gt61aCGCvXIGk4SlZCuj4gsjDE
mA/I8eCN5YvydrAeFig28TTrQT1N88PQkPTO77eh+7q2O96M0er9xwrftUGUIDJxNF/sGDAZam8N
dvczbSBbbW1zmMLc5JG58rpk8gOz89wfdEQyYwMCSf9UxWTGhXrSdeRxN1RDZ4be9dvEKEb5bDOD
dDcmooZsY5GoaW4LXH5f4kSRJIYClJWrQyRJm6KFIr2xJaEZ7I8mvzwv6XQX565dzLjpxtL4hb6I
Eaq7jg43JKmaj05EBxInm/s5a+tMhTC0wNbpSZQNYe7NvUXJVbBM++7cfoxTz/t/7J3JctxKlqbf
pfa4BjjmRW8wxMx5kriBkZSIeXbAAbxRP0e/WH8hy8zOSusqs9rn8l6JIhmBcD/nHwfqo+qp3U18
hzIWpSWoTc1ziNFh9pzvPkePE6xJStQVQDFB9DO4N1+fG8wDtoUbAcpXQmN4m21+k98IkZx2hLGH
GnbvMhAd3UWRg8fLjdHJXiFtbaVjXOmrr4XkPhX5kYqZDjtCkzh0KZteeePaLQgshOaAiJxciLju
8g2w2JzJQyClyVyA+8l5IoZG854GyJSPDncWdiA9bd0481T1rlZJUziYCbqnhF8ojamJMX8r067l
TYEmeNwtHfFneyKocvvEQJI+Z5XqVEwk+NDs7LyXX1W2OTKc5lo3byQ7HuT/cm3QrIYMUt4ct20I
IMWd9w3xJa9wmTfQtNXcPKbUqY9owav53vYr24i33hM9bAZy4+jfV/bfemSvLqD/+tK+5JIC2n+5
temV+ce97fxFNR2aZ5dJChXXFddRv0f5v/5D6H8xWHFnI5WjBwJJ7j/ubduhsBYzpEtnCUJXvuof
97Zt/kVDkUuRJznof/65f/FL/Hf+CcGP9c/3tm5wiyLAQRbo4PCAzv7PF6mV2BUBbvRhui4ZT7DJ
BoIHvbHEh0bUYYnOdV7fqi6bn+Hx3it4ilDfcrfcbflWGTF6dneMSlvW53ks6i7eyAYiq7XVPC0W
cyqBmXPotnsMFut4XmgCWqNhdJbXf3rJ/z8TgfknLP2fhlUWKn4F6E4EZ9dQ9X/1h3kjUQIbrqHI
UVvmH7a0z6a9t+EqP/VqAKLF/5v/ysXgkwCl9xyi1MFyuinukLzL0yrgE2xaQWdvfRbNoktfZD3k
9w5NNma4tVOF7ckghxr7v3zUU0lgI5VdTn5c7NUrd71JXnuo0cWdHrg2lv4wCgldoXT9Gt2jUjJ0
Voz0P5JJ6ScGAVq0vFEVoD0Un4h7P1X1q7UiIQn8kWyqMNt6KuFTSjC+OnJwyRpNgf6jrFqThCOm
JZ9s4NFkhVtI3CAdzSnsmJiAuoKlmRmNas0kW3BGwoi5nbQ4LFiQEveZKRXYd1c2hKu4RF7sxjRR
fVDyJl8WNpkHx6s48htafaa4HIWjqIsdxyqQNalDB8dPMWpP4FqXZupX72TbTdLtySPaBOlIVffL
y8H9+823z8Xgoeshgms4EmI6/CzcYrBQjaQmL5LW037uwRq5If6c7dAPU/rT3pS8nzNpTrtqETkF
NVzvt1gZsLqx81zDPrVNc2K8PDr19ESyb4G2XsVJJIgUd3U+mx4LUrP9SuQwyKAGnv/u2ftGfolK
PRvVNGshMijxOxXXuoKsHPKYCq/i1qC0Q9yhHRGXXjmKfNSq5ROg+IlrM4UR6txCr5EmKaosqFpU
j8TjSKbIkdLNHbH4xDMCp9HmqjYXKNCchRmZfW5fvJFWuTBLWq+NvBon0M4YLPu1aQVgi0pWJ3SI
QFqOTkHfaoh4f74mc5Ft59bN4vO2QVXGfjMsdxvWbxlpjV70ERlxnnVB7Ii3aamKeThDfGzfqlt4
jP3EM6xQx1Q97ngE9Wvi2LR5gTWr7EN1BKnGiAH9n+sVKQoqdvA2aOayTWJUMyolgtK2noSc94iL
Ce7TylXgLFrY4gMzqRCrbXq2tjt9TXpKofO1OvLgrWOghtLeM35zLVa5Br9ZbYl6wyk1qBhYcLr3
e2NsQw0N01tSGN6jYYLsPptiLH5QR+zC8niLerdIu+R61bRuCa6d9SIknMnJjqu26PRKt133rfWT
8TVpmSQiKWvWQ921nrdPN6/6buxV3tRu2T6jpqLDnVwQPgcAXEHFp/esJ4P6rFGDnezaKrY9hE8S
NJ73UyK4GQ9btibPq+x5l6F9jUC1HXdwp1Nj5U8rQeCj0MgDEl3h6NGoc7XHrtsYnyswrUGzUe/9
8Kdplocsuwrd/K6rAU38GUMyNkc3RhU1E9nJaOeGhp0QQzThhDThwgxzPa5DZ5KoNgJkhKmhud8j
zF5xnHm9Iy9z2nw3sX8b8WhPnofKZGjXQOPQbsJMF0kXjG0/usHmp2MS0wEzfgq7HN9sYvVA8yo9
OaVz05f7Wge7CCbTkjjAkWvjOOGSepZayad4dWiYQA9P2UQoKXtcA8bM9ZP1g7kzWbDLIzdPiWQz
iAkw+H5oEscWqLmzJWb62QLngy/loYGSHuRbyZnqh6XILXhNAnqbULMzl50iBw0/625dx2O++KeU
/04IvEyugaFKQ5m+4NlBptDXNiHLVfqYAUXMoTERjRAa2Lyw9ulrR4KqLYkTtXr8LUgEkgTWwDSB
VgeUQMD9jpEb9yxmVrrLakZ+0guNut0BHxPpDXFoudijjDrf+bZMb/Nh6+VBG6yEV8hVrkdmRkne
jU+c54cQQ/aMecYihxxr/y8xEWIX63M1zxeHk7z+xZi54Stq2Ym8LZGCb2bSaUbwr7+dNC2HfxgL
B7ttJ5r1nCrh1ZHy9OWDwGhogEV2E0uksr4gWwSVuR5s8Jr412qV3IHxn3wpnvzckWfVV+tLBkVQ
8ZCPzUM7tt6dm5XiQSTL+A07KD7V3CzDrixxsQV8ekvEMuPoIm30aRbhE2by8ZdoR4a44sSeuKmy
9K6oXe4IUqkaiyXIsILyGhN2QcI0fkBLlm7cTIQQE8+6UtM5dJ1cQ7RE8iW3EHUECwppHvaZdIZD
AlF73XTyqQfNnOU7ermCpE4qFgvWuzJfUCnY5Vdm21iFqZSfoJUJqygir6+sZ2Sf/O2qlrN3QiJA
H6XF5+PeMYm7hHXVHOJK1OqtoSbkZDL021TOpTxikasUSp5qyqGkZtuyy4sYWv9eDVI+L7VOT2wj
VXK/Dj3hr9THViI0+gYe5N9z8d/mYpuh9L+ei2+gr9v5P2FZhLz8fSo29b8w3LjX2DlUxeJasfO3
odj5CxEhSS1ow92/Tb5/B7O8vywfLBoqFH/rH97y765i2E7rmu3nXS0SCOX/Z5QmuvCrmP+fx0k8
tK7JKEkLhEBe+K+RWL1L7nGO2D4qiFOgKI8OUmtc5UNR9sSMqNnotb3ZpfeasLxAL1yacEoECK5y
5F1p6TVdXLmjEx0J7NCGpZdJgfHTNd8kGErMP/jLHPi0SVn0O33MENS6qRelCDFedWMhcHvozoPV
Jj8KYoX2q58Uj9vcWJHbWDe2o/n7qqQpUB+9KRhq7VsAxN8YzvpEhOCvRFizuSOgvkMp5EulaLGb
CBdNgB6sU5anNA5aYnrZ2jq9pWVhjMhWVvq9jR63iYyUju6oQCLhUdaIuu4L6lrPnifpNxmzBGqO
nLJ5fsKqfp5b4z1rfW+5sowcCFmqgJ78HqnKzph9IIcJfQUpdkQnUnzY9mGOKTscnHa9mUX/Ktca
ZYaAFHkkDiHd4nmxcQdlqNABv5f8aGiTldBf6YwxeeGcTKN8EXUm3rx0si6LMw64PnyDP0zXNEjN
BizMGPsmnCgmC/BaE9w4fyDytmlYIm46JrzVvQO2qMj+XxKHkNYluRtJR//0ykEh1alFsHRQBtLW
kjtuzWw+DWD7L3ZNqAmjPTrrOHOT5dnXDPsBKISWOsSlxpdOtn7kEGXlXxNtx1MiLTNshlIUcaX7
YOTTpKYPuwawyUbNPs1WalGg1kN6Vr5VxL3XzRyDQ3ksJoJ78mFo3ssEZtVLS4MSBXKxw9rR7PMs
S/ucFYN2R6GlMx2Vn8xnV9X2ELmm9YKE6iAnxwlROQ3koF47gQYhnMfVv2/TNkXl1Mz0kUu7gDsd
AXEUY9pYiptyXggydrs+v9CFBII3w3AVJQsAPe4lpvUlxzRUO0hkUucwU0RDVmdlM62UE+6F3N/J
YRkBi8ipHOvpvLTeW+owYdBwxJGvtxKcC/sSl8HOHqwo7dcbcDQEVb7lYEstoE+Uvfe1JInKpKHp
wHPDhstqcIod1GEWeiM+yl5zHpJEPDhL6l54vCJzuI52pVvE5ZYb3Jhgd5q+JTQFbD/TZRMozXka
sm1d9x0qiqi/KpwcX4XXYvndnCA2orPCihbEs0dqrS/qajwoH1TV2EdGXOJg5cbkO9p21CRSnrze
AgI0Jw3BPHL9vPSf7GzFKuPBEssJF37lL/JAO+CrQd6sJRHoC61zn+DiJvQ++krbBV9YL2bp0xKs
60E60l9HX9dxMBFOTM6pkNbFTbM3212mHfnd4cA4LfQ8JPbmhS27f+5zgEF0iI+V5n3TWWSdlbo2
rlrFF0L80ITbBx6WzBvj+tb55l2JNy0URfkbW8PPtfojEej443rJ46sUtOrTz6ImXnHLhB70Piuc
kVQIWifn91VXPme8IRRbzVGmtO1uWDrraC9ZlIMS8CMa+m8bvcJuGRSgnT290wF8uyhjeyVXxAn0
xW6fBs9AuJR2Lj9Hz5DA5+/bThqWObZL9rVpXsShTvVWRU5ZNKGyq3nXjcjWVZLfbhuf/WtsJ9LA
jKCujDj3uXpZt47cMjGNYOXeXMq7xjMjaZSkFM/JxaFDmkLlmgZni4IDsy5Bg8XDNmvbA8ukF2Kz
+D2prj2hgkSgaGAerqg914NVON2hS9311siZ/czEcM49Zr+qg10Xbuchr20hHHJF8QYbc+6/2p2z
VVEB1/gk3RwwVWuWCtKSjXHHWNVjs7CMmKG8eODJIQl/k+Knpa/eseVpjxfVWw81LGSB2rhj5qmG
7rXTqoSTM+Ps3dkcqx5QZEFyLQIYnioPOTIBzoYeq2FY9oo6mKDjw7Jr28w4VhaVcJIUZp7/VYyI
Zlsb1c3ofIBIJLutq6xYkP50cFs/CxKP8X9z6SXiDAPQYM0wJj1EYNIwJfr1Xp87JsV5SbgJWbpJ
HhO3Xe93F61eKJLFfnMNs7EuE8EIsa9z6nWzSi9UHA5ROliIx9DWmo85sFEbLCrHrilnN3931s29
65fJ3+l2Xd6kNDqGYAkUOG72zVgOP9R6nCt+ctsZDqbRxFnr5Ded49y3U9/inufvJtW8nUtNVHee
YnDVhmQYQpPg2qgqNwJzHAvvw4ReQ6SFI3cNq58kaH7opfbWEFNPzuvY3lepYe+MYk3ut5EDDvdJ
DDcdiQkBhem0l7y3eVbr5q5GksKKVXd3qJF35axF5qwivaq4/zQtQpuVxms2mzHCweWSgDbsmomd
RC/GHh+aPDkjGw3CmoC8uic2ms+cboIwn2ftMLr+sLcXNjmCTOY6GNbCr2LSSe99k0cP59gtUPM9
zG13MitLHqdFs55QtXyPpfE9G0Z76bS55Rgg5NslWhoN0a3rLdm+b1Ex2jx5j5iuUPTZ2vZEitQU
bIvMLmnTaDt3FFSUO0V9cc1Wv2+cmvxwe5mOFWxRjK+mvyuaurvXKoLxXWo/Pw2vd4K2SWYCU68F
H4V1Q679M1rq9idOFTIvRovncRKvg7bRkNB2XGhEs6GMtxAo44Y7EMiH/ISslId+otgJkiV9pabl
e8q5eYRSMlxaldzmXdmTyEQtSl+jeZGO8zjTVME/OWUHDCP53pG1idHcro+isJuozbBddYs2nJAp
6WFvjeNNY2cXs1YeKzOKBzPLPvqx6p7dxR4fylJ1Z/ofIJxEsx31jvGpMQp1Y9oodL22lyes+cOB
d+kajU3jQMCJ5V0Sq2P/1ZdTq7vFhQLea5qq4x+dsp6P7bpVX6MSSHDKVSfrW710rftakHVfDaY6
zQZtOqPtN/cuvmlKFd02llnjvij8I3cNY/JdVjUvBpb7AKY+AtUcsYA51qO2Jnmsp3N7aMlhPQ+c
K08eFS7nrSvGOG+ReoXCA5uCW3Pzn71pkTkl+XjY+3zNr0qPpHmSUtNiey2v7bZgxWcsW3UbEQqp
znySKkoEUCB9EJOP/BSH1Qc68faHofT8xhObp46yyuZYM6vtQ6E3JZJ1HTn7x9R+dDCBR4Au7Wtd
29b9SnEHAn17BDR0X1ap2QeT+/0MO01ZxpLpD8BDK8LZMWPgXLP0pwIZ+55Np44nnA04m2swzc7X
ytttqvsDKTTquzOa+XEGRzyXUKv7RPPXOOOPf9Xu1J9QRmbfoKO/ScVLIP2c6TBMtbODPpYXPVXO
ozRtGbsc/SHUlDAiQxvscMWdQhR6q4kDPCmrZYVo9mbgw6BFTmVjYaN6JOgKxSmom/hHVgtBBBI6
f9eMwrQxHA09B6pWFMfE9pbzQtfHyR2z2yWfhoPlZg6v03w9oOS26+bSvCVlUnxhjbH5idr6uZHb
+M2HBCGxBfqzyzFMILuHgj85w/K2AB8VA3e5tDmc28p0XmUPCMjz190rT34W7pwecT8ml8JtRxZk
LGoUtgk8kvb00vlttYN4/kmc4AIp5k87Dy9DmnkvKZc5he34afST7ZBF7JEYssf+3O07tJbNVl7q
SfS8gvr4TID3Uy9x0rbZDRce24iwHlxc8V1SXWZ3fkjx6ij7F2G5oQeSWG1OnBjJ15ZkVAQ1433j
6dOhd7eP1tNu82ocgoyegl1XaPrOYtAE62bm6YURa9bI0C3cGEI+auphn3VbfmxGxPaF2e09d0pj
j8skJP30VzeOP5hFjgko5AvrSBprpea+apLPn1tpfaSv4qStRhNVajPuMEsluEKx22buWrzhXUlo
VfHHHRJU/5A7qFGBYfNAmsun6Wo4VK+srcdgSwcIBopsM74WrI1X4Vq0cvDE+eTIPcGBobmouNft
daczdDR6OcU6GM2JeJRvo+hOfUbXZMJyEWpkfz8B+yfHVRlesPjpENXlXJ1keY38pdLoNIHN0veX
E1SRXdOzt4bmC5EkceWq/GAb2gkLSUJjQtIdZntrLmkL+2DZNjCoPnzieUH0ViwBDOAYDzb5b2JT
5aWfTKRTLpvMglBiZHyAG1ml+gAnK25qTTPvOJDfcNgNT01hJ3shBQPXWlYnd7UOgMdLxF/iXq9k
H82MzZeO1zwYfFmf0hSmQ6dbZ3CX+2n0/EOrrOcqEwbPtX8YfDfCzBdCUx3rBO4lGYpl15f+q+RU
Qe7gXIxhpR/Kmp3AxqwbDGlKcpCdmYzKC/D2pnGMthMyQozyByohPrXekbzKWg5k3XgXGN/kzvPW
n56T1QedQxpbZpQNJo6bNy3LbuyVyIZ8NBGN1CR0EpXX7hO6wXAEZbFNmNhusPT+sLAKRMB4w6Fa
uxfL3CYklhrVJqPceTTlvFRaWb376U1O/c4QdI7y+E7zfG7KVeEGZ4ZHHgMo5SePXPXzbrX6i6H4
h8du5r5JDn7KW2JQbzy7WtxPLW9p82L3NFrJ9Iq09f2hdZnYdFzcy+DviDuFZzPqfWWW624ozdeq
gP/HDVUe4baI9J+kYhOlldYpBXcjg4aLgao0xtPiFjtRulnsbkWzS7ON6duvkA1osaZ38NV1chhm
YmMJAiiisWlkbKTdiY6mMdKuNg9dDCVFSqLaadqU7bdiQnxt8cNz8h9xyYVmI5sTehs8j5gSD1sz
9sFSQHwJo7lfq2440JDjHrJatoe1GBNGbWc7Atk91Buyx8plYt6IoG3WY0FxWZgXuQxzrfi1ZOZ9
fYWKCSA0m2jCeMHIqBcHRX/QoRzlj6EzIPZr873nV6Q7ligSxSFxKb1bN/9SrLIgFja9JsI4+gUp
bdfU/6H7UTqUhjj1OyLi9rCJ9qAqBcgzd6HeOL9aWb9rrpj5EhZlUU8vZdsLGveq22w5UBnNO++8
mYv3CUo5RARTZfEsfT9Qa7KE6E1gCJlKrpTGdjQ7PozKRGctNDOP0R3LU8tptp+r3gymZvgBMt5F
2jx3Oy+BOtJx77AOG8iOMT+ehtohqsFt12OuU1Xmrqypfq+eUP52sYmMMr2WzE1UBpXp9KQPPiYd
XEaB1qtPWxU39uw9bFm/RmXT5FyMmYi1oiEYCpmAY8cl/PTBNaQ8QEvh03NWECQmNgFlh7ukRWJB
+yUBrs78I3WcS+sPKA2QHlu1jrjUhyJaOgwszKngN7xRydzMIWVT50q+ej7OpXke1b0AyOKo26ga
M9pzlZBviV+4iPR+3Y5rW6Pfwed8NurFR7167VbCzEwFmsbevJqa/TCT8Zq3ywlDtBevRTmQU4yA
KRvv6k7dpRTbpBbXptdfofRaYaMizZpEoRSEGMkU2N0ZPTiP/uTExGYyn/jmc26KmwwAJ3DsbOIt
IBt/W/FjSfRIMc1k+aFn+Y6GdVkf4XDuqoE7ePUPGUWtnx0ZK4HATX8zAf5AdBbfssXvWVDSBi9a
IqC2N2AKjd+mY8EKktT/bsoNMKiiADNT7BYFr1UuLe1kaLpzquEbQFm0L0Mn1WazUN66bTYTuEll
FGb/et8aqwiJBMAyCEkbF+bIyJ9Lcnc2HV2b4nFgyyhvmNuvK6j5xPd88DBXrmUib9xto1yyS+c4
0Xpei2vvCJE0z8hubxRWhaS1v5J+3NuF9lizgh96mT/aagR81KvHAbr2LCq4qzp98NpGR2Vfn1Y5
7FI7fYVA/KUT77zDwGriBkRYDFeiAqsbmti0CKWAT3T2Y7pG7fhGT6C1Q5T0hI6XujGnvu+99bPy
ut82jqaryVUPs0w0QdH1Xkh35bdhj/seprVZttu2Xi6p4R5Qfp96S314NVfAtqp5T5vQHGdEXIBh
kOtUWluzqxtOAcG2G/ib8dM0tGZvCe1+zLz3ahUac3OREpTdBl1371kI/ApMniECN4Claf2ee7Mh
YwFBblmrD1IazrRvoeYfclpRIaKiCelUIMhI3Nft6kYE9a0H2lT8HYLlj8qsaK9cskBY/WkYzD12
wTKcrVk8LsnokqewkbhA5sGYl1yHnvYT08g7Eoh7AGgrGmiPj2YyImpDi1akGnApdUjF1wOm8lfQ
BhXYXTegC8xrxEGID1yUDAi+Vq6fDb9quTZ3uGnCxX2jbPJ7SHoiE12zIkihvvcdToRUuNU94hVt
ZxpVv8+u1W2bSCPQYAyr67hvu7zeOWPq7zgb2BxYJrNhvRbznvVc3hDqnmML7H8vQr6mA0qnQnyQ
vjkGIkGMnyBgC2yMIAMgS2RqwOTczn00VvUWzqt3V+XLu2n7n9PKmrlM7mPpw/PMLlKyetmQWqcz
ORg+A2PlglMmPQoHjLG79U/UeWEfZaot4WYMjx7B3ggR+zRuEV8GVSGfKhCU0G9EG6+rM6Eeo09B
6P0U0sFM0xbhteGQaG3gVP2LpvT30iJYMlly87kyu1eWMbQyaKGxFha3fas90cn3LmXzhXuFQie/
Dx2TDARjzWdO3yxBOyAITTHdX3i1iMagxyowsmI3qPrOWSUhL6lDQ1XD8JobzYPGFwLfioRW+Xqf
8DQ39gwU6qxgcHy7sGmKNVAWWZhXf3pswrozgVMjZm5ayhPv0V6rJTw3vfbLwtdCmr0NYekBPrpm
w69F0RWOHFCSTMDPCour3WTfZuURXf9taTj+ZAYtPtZ9FdYJg3uqa4cJyJQtkePOF4QVSiPYPJQN
HarkXVYkkgpK+hrW1cdL2WnfuEKOdG3+9mDxKSDBT1oeB3f6wNavQrGZr7jZW1wQ2d1aNAFq9sO0
yHM18pHbjH4JdXSpYcvFflciij+Q7M//awp9V898hkmLWXeZ7vmxDzIV2kVrhzYWWrzy5SNYRDAR
DzFY3bFYB+c1w2zFbvXJ0kzFrX4hv2uf+cN9nlovC5nyZ1qOrzhxcqJsJRgr8M78y+iKU2bPPyZc
Ikb/kQv/Df3G+2wlzmuN9BjV1OaeDHQyGPeTo+wzTHAcPmG2TuW+hJoOelrEo9FtDgYWsEU6ryRM
fUppvJbFmB0gkiJeLe+wwcZr7W9qh0SXVRAZFc7eYX2XiKWCuhA/2BBrGAty6rQeHQfgVRlJ6uNI
ikSj4pin0em+Oq483DnlcvKgr/YlYrSj1StBkbNvHxxD3SkAvI9iY7zr6+GBfjWA+OrZU+YDutwf
ZIVRslJqbSx0GlT6DqiU4L5fmS77m2TWeB+md68lzdlDCR3o5AxeTVllnJE5wRu4Ortl86jt1Kzh
DI5+xqt8tkz/0tAkHubu9rPdNPID24zeaSS6Qe1e82Jqrf/tbmpZg2TIdoNj31nopwM88Q/LJCFh
LLx3U/rcJtZ9PVn3S5HeM9ItMaLW0PbUdmhq+04yFZFZlGN41zuLS8bBFaZkffAYJfDJk1eDYJTd
RxkP85RvfHPEVyorIjjiCM0qSsmGrtai88sIpSjCA2xhoe5Ra5cBQ9C/pdq7Vu/hPKFF/+1//Q+k
tP8dQ/y0Ab//n//9L9LJP1/0N+Or85eNNIgYUeqxLDRS/8/yYP6Fl4HUHUFaJnrda6rh31li9JYu
VCqGWMel6OWfLA9XlpicauKo/yHF/B9oJw0i2P6FJYZrJr9VQI0QQUoVwL8kmG38BLMzoXVYO71+
Na+9pqY3QBD3JldogFKO6tMVPMWL8z+VqBUWvTa0N4v7Oc1pTR3nnhwt+9qlypkByAEehkfoT9mq
vPausv1Qwaqhbbzt/hSz0hnIQTV1Yy+Y1QXlrZxUtPZZ5GBfhWrZabz2vE7C3FvUlQssemX+kv4p
hO2sVsLh/imK7S3KohExMUzPwxXA6v7Uys7bjFSahurFJDHtWj2b/KmhHStzSIJyqWnJIbOjvJvS
kR7L8U+BLZIdjGHmtdeW81kQ+2j3feiP3ladzNbm5E3NGi0kzSPvQ+lds87+FOYiyfM3Ul2uRbqt
p6+/BrJOGCqhkj4KcsZuuFPUpb/28Lp/KnnlfK3nHdeGNG2JZroIBgORVNz9qfM1NaH7exel9BDo
nT2KeBka+aPAzsVsLZw5PUBVuHPUbzSai83qH81mQdnYkw5DlfZazsgzTQs5EvFrP+rUtn66Rmq/
uimaNLIg+rvEyWcZGZwM3DiDmWk78gmoOO2X4tbs0OrNE/NNS5AMisbrdC7RmbahbL1XJFln0OjA
1MwaSBmxEQxT32l3bvKjXu4Ra52TDoSA7i0qBw78FE3PMmTlx5GdOfap3aL/NK+WDy9rHnTj0iL+
nL3tbcuA9EW7yVtKLiI/hRSytVCK2qUvvP7cNPHiJfgq7JqCbqO/s1fyGNfpxrDl3qm3u2WannXA
pUwzXqvxd9EpAiJfiSf+bfVsLan+I5+aSz3nQbN5pM0wQRKuQGzO0ZixmyjL3CfZ+KMvKzYSxiG1
7gerf+DyCUBAxsD0m31fr6HBtKVcGksp/kaiw/EqdvVAR7WX4Igouwu+F8QAJuoDt75I4m3X3H3S
pXcsEp8xNpXiGcuLyYa7tV+FPh7NhUfwWjMPalcByqFIe05mgka5MeJZ6e5TaefdHHYyG7gCPNuK
Z2PVfjgWkzl5IN+iHG4cr7gnzLg7k3dXhLMa1fO4eiEVqvgRplOWzsOtS/aJlbpBOvdH6V8GkUfc
sPfIsXa5SbWT5b/5xoe+3q6WR8tzZMArKf2NcpKYwgRC5qy4HnhPMb8LNEfQFxsxDKbnb3Eu5JND
RjBB4IFPUERBiYfc3h1rfkg2+WS6EOZkKHfpwMNiRvBsIBm3lWMDOfWh7qZ3Ix4GDsvI8pddKfsd
GMTZy/Tdoujk1opzmsPuwOv0xVWKWmCKh/PXm4NtgkVa/CysYodWtk+T9pJVX2JKzqZbhOn6A+8n
LZT9F8BzqOfnPKl2fGRxeh5yI/3KHEosUvAjgPwGGez8M7MwqKcwd9kTooznfqEHJbP8T03zP3jq
zjMJNlz+M6oHUUcaBLtvEUQz9M9uX82hrtifRuTWrtc91Iu7Y+7M8LUTuUK4hSPlZbbIDKQHLSyX
YgdBKo6S5WFutr2lySVKZtBHfjMHFj5rCKUrROgk6jfrWtaiSxDiIR9sFQlzvQ6WJZ3tFFSr6rLA
JVyfabrikz3e/iriKa13eDJKZphpeWQdjVQ//3S1ljbxYr5ZC+fW3Mo34dj7Fv4sdIW2RwdxtDfv
qb763UdFGA5s6nan5/mJvsVdS09za/Ekz2N1q1f5p5+R3megLOhIIMoDs7/G7NG+7e9wTp/KeXB2
GwXlOlD2bLz3NbHtTV08NVTdWqsfoUx/6Nwc2fEFT+4lLb19N1fPS+veQlGRG1KuLshVB2rLKP4o
NHW0PFC88V5Dxxrm6SPxNZehL0+N/Jivlaj+OA1PlbvdzNo3m+rLag6PQp18NezmwcWrVEZdTaAN
RIqQ+0WVaDc6tZzTDVcxh7HGuWwU+R0xkJet0C8VCkCLPMdWgaT3D4TaBK2jXWxgPb8iSutA/vFF
/V/2zmS5cWRtz7eiOBtvzPoxA3T4OKI5U3NJKtWwYVASCwAxzwRX3vgivHR49S+88x30nfhK/CQp
VguUuoYGI5o+YcYZukrqZCKR+eU3vO/7CVSBF0ENzlBMol+aOTCXok6am4BCpDWJ5grRwV63TJXR
MomtAakzTA2owD5crFGhzL4CnJpCnJ64lTk7C8NuOg90wxtIpTUBKXHFNY34RGft9b2y/KBVAdDH
BNqGEKRA691DeSarxuQmx+s8PoeVN9ZRc+KeXedXbq6fZ7PH1JfI1cKKDqNRXgYAh0TMgXA7Uj6u
o4zXXvEgwN5SbVzLEQkgdT3SqtVIj33s8cNamSJhdmWurizii3V2TZPbQSWdaRY8MzUbIMg76UYB
uAajozlzdZ2rXq9TpVGfyuiVN1v1CkgBZi1VczfOztO68wBj7GvgymdFDZVLRT8DPckezLhRkoPH
BEU2MoNpUkHBsI27SvMBTaFyCW7hvBP6CEXEV0EhzG+kBh+KVP9srVOF0/aYmB3wX/nDOi1GFf06
HzyKjKe6poE4kPHKLWuYkaVR/a6Nwx59cjppNchc6bqmzDao19ddGcRIFzecnl106epETj/mBqvV
1UQN1lhBd+4a6RxJAN5ydrW2lAslX00SjDmVa3TKDC3pm/a5TUuqwq66E9uUhp2y29cl91PaMXlJ
3rldJfL7DgTCTn0vSXnWIZXR1SmikXyTEn057OTENt0+dyma+pbO6dQR51n7k1r9lM1s6yxdA7mv
9IuVmX7VueE8mZhqlVAgQ2QXlclJJK5VD3qKdSWnHzXUNzBMH9Yr5cyO0OOw6u77fHZt2ebH1dKb
ApcZBTNKKKsHS3aBQUWrs0SKh0u96MOdHtPk/BSxrrslJFPSQmU/WC9HhUbTLqjbSY/IdZgupY/E
0iiBgsqW6kmaZpcFUbbb4fhE+dSDadJbgwJRu8UTSVeL6My9yKziNMrt62WsU0bVPHop1/KdYZME
IGxRp5WLvFKAwI+V6ec24pqqeZa5+lgQW+R12rlY8nxg2ekQMS7kUrq2U659IAEumeDlU0R+jrub
VpMGwfoywO6u5uSee37JQ9a3/tKmXKP3E++LuhQMh/BzbCuQMOoby0j6av0FgiGaWauesS7fuzRB
XGpRP/Q+U36i0ZECgcW9TKyQzNy5j9Kfa4QEXRNDl58Kw57Q4WUKNB4oD55tQK53ueS20/uWYvXN
TB3pLjS5QB7KSO4tO6trcicDs3SHqieyvgZ3c3RvkJ1dup/X8UcaPEDKQS3tyu3I3FOExoiw2nXd
97yo5wsKw7oTXVZBYVpk43KF12acWg4JNI2K9sRVkulSkQY1UtpWfeZa5qc0QRQGdbmPesyd7MCs
lbJJKtK6CogqA7Tguh7as8cCAOkgCEEz2U+lQjOnGk8XZ5IWfn1xwa7UelQxEXo/DUX6QjIMtigw
HxT9PhAbDdcq3ZmsFFSamr6nMGyQiiPUWAN6qmJAKXmiXsSecl8mi45mj+voqpTOgjgnPxIOuj4Q
gKU28gE6rlZDwzk3SzqBDOuuNZhlOltMHgcG4cdippdTL7jKYudUz6MzyEj2J4hq9vu6UteLIo8H
iZ8PI31JgLwG/QekcKjCNKT1AuL1YemapE8+oc+Bpxteu9SuwoQMoFslyVSXrH4XcZyUkcEjSRoi
XwVNy3L1VuAKQU6hEjOpzLwfrNB7SELaIyz1uUnqGVgloKhwhehDZT5lRjqoO9KdXnBpUSxKEOLK
uZTRe0SNISZWJzBam9mDK3epkKpPeVFW70P6jtAKHDi9Nqrt2almLjSr/pKkpyrp8xn00qA8W1rO
RS2DchW9KEMyZtL6zO0oi8DEOYnIk6cO8QteDvp2w0xSOL8cjNlsPVG0dd+UEkQpl0PhyihwtDJj
PSocZVQlyzuUkUY+wBRn9VD5q4m/VC/oPjk24+448/VxmS5sKRzqrjowZo8zp6JpTTUCmkvrEo3+
Dn7fjsIz2/RHBjoWS5pOyOVNZk6C4Ia5dnt4wP3A0e/hT3BZmO+VbgBsCYFHJbxYktUsLHOCZNxo
XX5VyZKUSn1HdumitKVzCzt4qQXFWFeJLav0Wl5G1GqWpHJU4KuOSg5L7ryvDWcuF5RkpEod6Kns
ke4uqcmlUFZg0qa99axzS22qF5v6OXCaL6u6DCb20pysEICf0ocsp6VC56prFngyFOLl5SffvPGt
cuA7EopxELfhhfUkSupzFUJJYlpQB90+TbhpzXk9m0nmsCRNDQ84sMmK+ikicOGFSqY7ggzbBwIN
disF7yFDCwu4hJFlISXpeNLlDEAR3SMqd+iqoMWyZHlhrykSroJhAixoTPfUZc9VEJFeFtUXx8JU
KwB91nh+AcQVW5p7UNngzfsSeFqRNC5wZ9TwTuEAg24Z1im1/0ombnHc8tRXiPUIXKAdcLRy1524
epFNunqGbpvu3wb1ki7ftF6g+SihaF9byQNU8vxRnErayBQl/whu0SlssvxMMQu171PMX6Bnlw5d
uXPuecljks3GKspvvPrVuFtRrDYspx4kiX22VEn3a1qHlHkMX4Os3AocezI0Uz8cl8VINhBRKlbq
mb6WphraBzREvSi09GNYw6USIs4WrYHgQsKhtqmFdLN5YJdjM1E6AzQNlWEFEadeImJKpS8L1lNI
feVNoi5hldMq1EU80gQnCes/Nca1dZ6j/0MNAhg4bqcWSsbUjd/H2bhw6JtQzqjBRFOjLr6C6BDv
DplaK2aQpebilCjpkhQebszq3ul2Z1k/963ss5sk1JHcYpZ/BfI+A6hTVUtYQF0pnY1Eg5qgt6TA
bCGRGCMfCDKCglux7vIvoVVNAdeTa+2qiALCJF/JA9YglEGvozI4uwxpsptiLOQVnGuDg9xBOfQ0
BpCi9APc0U+zmbyyJ0hazqSxEcEw6udJEl+VwSoGnQE59nwWJtwvOQcXpXRZjjtDlIbMa7qi4fFr
y0Ki+FPkypelbNrGNMvVLiWCTNVowRRFxDwqVYj3+EKEt/W6JKL06Cj1aRm4jGfZ0XpIPht2wv/P
Rj7zVQzSc9/hq/z+P/y8SVcR/8JzJlJ7pwOEUrt0+5BEqzsER7Z8FVl7Rx9wTYd6LHchAFvkKJ8z
karxDnEHMJimQotReBqQr7OoyJ1//kPV39FyXaGXEDBQQPnqL0nw8VXNRKRCXstSVdIWFikEiYbd
/PxxfuOGdvbPf8j/Uaps5Hk8tG511BxxSoZKpQ0KnTvKKN6HZEDcep6r6rXsz9fOtVV8KKJxTord
qJ33UrEcqxR8V8tzyrTDLLutuEAifBjpHjHAicq1iNbZ0E6ifrpEvW09seT3ayXvG/qndXxhcC2L
r67iO2U1BnXdL8868WNEmbszlOuJ/cFYvZf8sZnegeIOqGM5q5DiHHVo5DYUmAPRbBCBtkjobRyP
DQG7c9LTiL9CghXVBqilAbAbcHYU79x0gZQmDoRH6HAdoymYawstujbAI7gEuiUkDC/+uq6Qq+h+
qkWdLUgeSMJc5VI9BaSIgwwTzsZDUy88KRi5XFur4JPlPZg6JfTIpqU7xgKgruGSyJzBXesOU4C5
kveoxPF5pN/CjRnTHBqU0L2Olu1qVo30GkSmWkWTYHZPT7qRHNNyM3LOoKGDrIfwu5KnnahkEcEY
yeUosgX4yB14ZjzBFpFR/LqqAu4grs73tQsBdkq3JmKIz4V9Rguzno5urOSBL0svYTD21a49nFFw
q2aP3OwBIrNoLvvSQl4/Wus70i0ypjYH4SST9HPqBx0/GwjRdXcGsBJUimdO9NQepp43ljJ8TvOT
5IK3QGUXiBlIO0Rq9ZyST4ZCDObIGVLZyrihukSONq0OKD1frUjOuERqSkbeCfZA4ajjukyAfBTD
NC6H9J+5VKWwlykDkfqT/GrogFWv0FABMDx0knkoFDpAsoMD70tnVemcItExpmNBPwPOVdbuWSwp
kO9vVQEceqKK1E+WAgNTDcA8ryytl6ZfJFgpClkpWL+UdtO+aKFU2TQnzNjfuj9EM4tqLGQghlLt
bCraQ0bSgEYcY60yzw1cPvhPvRAVtjh0x6Q44xyda3Noc/+Ein9qG/dl+TlGZCTwL3wUEAouRZrR
DsQ32voXGTGZKMT3Cj97FMIzekhI6nTpPpog/+K0HpTqapBw2izwMHayJrTDU4LzVc9Iymo07k3U
EZfOJHQEBAsZHNumbr0agN+gF8tj4LkUuCpgMmE98EM4uRQ+6blAdnU1oFLW981rA6h7h6qmfBt7
q6tgtlX3eFz9pz/6br5UXDIp3Lzkw20NDEQ9RYG0h8Cj0H96YWCoCypI1JFIVPyvLm0NsuCDV/Eu
ZyAAKgRmr20V8WywxevUOteS5bQ2g6FcOsN4vaJfUTWO6NlBEm1UqvIIvbaeTSlv5oxoF8i/Rh5R
fghXN2vyorRlXwAAgZQBqCXpy/RLoUP3QIpG1RImkNftKSV59Jt1MorMTl+oLtQWUELYNKb6BaCg
gjCLJd13RRWT02yUTr+0OOP4sutzQ3tygCUsw86ZkZ0lwJz9bLok30K6oqYS4o071Z3PJFDVg2hj
wB2GHXYTkFDRV+MX98sbohX7TRxeLapQuXqxqIUJGoJ8INlZ/4OUe9caUohOTIRPJjIIv9Sx3A+l
T6AM1taYxl0QCZ5VW/70vQoV2FfvVVPpRCgYlXhGe02NwhL9gIq0Jb4QigAGxXuH3CpExGvfGSyN
BwBF5KbXyAXo6ZDgTVduNGMadj4lqPHPhl50hamQlHvJPefUd2rUMM5sa+zjSxkuIewkBizSKX7Q
ZHBf/ovrjs46EntRzJxIv7lwNEQ2ievo9pcCDwE9UUigoszz2lv/YN/vS+Btvwh9NBVZM5qK7b8h
u/ALiWQAel59xR/QtDWw+9Zq7FoTO/nRd5mvHkvGSQAI0VUkg3LnvqqZIIF3lJlT9JLOuRUadAGS
p25WTWh1OimNkqoGbHUCbXmpfqpin/tXHcv61IuGOpg7r7qghXQvDwEOefXyA6gX4Df+yAZbUfvB
R8mmwTv3vCNI01Iw8cPodmnDq1Lvie+wwflTB0gW9r/fBTjtlhKKYFjzApi7fVllj7LmjnO9vl7T
tdqqLlZGerq60qT3iVWAN0xRZn+fIm9qyvqga3ytdfCqKuQ2Dib61iTN8W4BREjrLs2CYrTJ1Wkk
rc5X6Bxq4BeraiWCk4kiSk8WNjaZxint253OBH02hC2CzrXtZaepM7bAR7EriK5Wg7y8lIHuRFnP
JqHqyiTLuBCtJEUZ807yp65FE5icaBO5ArgeZjyqyM3JJvpWLIP5ubTTURV/7Oj34hoGTDHW648O
bDUVuN+MbGXXSUkE3cYmFHeXIqF0UVGiXNVPsgSaNBnQiAEa/V29BKTuP9VWcCoFQ7RYTusC7E/3
qyU/mSyBSgYTvlsVzgvP7TvmlSnfLIMrZCIKJGvzm5Kbw0C9OOl8tL0S+OPmBgiijzmxWWLpEPlA
lHXifqac00VYXXrgxbMeyr893yp6lYNMuVoPDCcGRmUONZy23Dr17NUgA5wtCZUIeJxadp5oEo/e
pca0InekTvN1cGf5+dgBldPzXX2gwWJCA36ygv2c5cv+EnAuD696sWim1FsXBVvqUUk49758tpaH
kaz2YYuSybAh0S9n8tisH5dOMlji8KicEyGFYHP3FWmfTpa+3R1EMPc0fDO+DvHdYTel+UM5Q2Hh
3jPXp5VxqmTjUB1njk6zLK8H3Eae2cOySCamcZ0jtIYizERcqWq1gSuCk8JyE61LnbDvk6/sGpe6
+zQrZu9X3nBGlor2tmO23kjyRnTLs2T4mDrEoMKeqCttbOtk+2DWWjiPNXmvZXcKUbdXWUaPvgsw
RyE2zGgGkd2sFf3WVz+UenmhaoRx1GnkeDyzP1CU7VFSAPys9jOh4kqHdeQbgtmNx5NYnWuHti+I
0iXFI/hyvC9kdUg4aNJpWeMSIFxRQea0stOsO8OHWQ6U4GtRGfgjBrQj5SbUIN4hQShTfFHir5E0
MfKbOEUJWaUgmIJZQ6oEoIwHAadrf3JFlCst4aF2ejTomjrda9y/ylqAqexDGQSE3jfJNCryfUJR
V5cH+nqCnMNZoIo8RJeLunOnux+L1Z2kStOOxdupnFvPp6JVkmihpVmqXM0kBJKpHhbZYyfifWmf
UMEj5e4MiMVPnZl9K1xKEOPDohsOA1IfmlOOnPgxzD7GXjxR8DVr7wrtylFefJZc54MGXW8NrMcA
rYd/p2aTzuwi6w5t6740uSlpI+Da8N1xNfWaoqQJlY7OqiDmw1GNQ1rnUi/SiS0CAxy/yVa99j3O
C90K1PoGtf2eVXw0lQsbM5uVH2F09kgxQAQG8Kath5pBgxiLgFv5FEmnWQeeAWeeRhdONA3JV8+o
KqjKtTzxwAVrgjp5n3ScUzvDxkbefbdCpwlihuUiIY7zUcj+lQn3xEjqkUqVEnVpSpn5UK2RcS20
AZ1iBh3CeVq99KRZdpXIVp8sx2TZDXq+MVVT/BaDmqrBMU6/2Gk96gbJlLfVW1X3xfKDHH4N8ZU6
tGnVDYiHkjZFMAOg/H1GyWQdyYPlrb96gpWLqEYxWaHQxSp0OnR5qdenDilXneZiaAS+72Q3ibee
zhR8XnBRRqr1DVJW6wohSYVyPQBTelqv1dXQCm+5GjLZgRLl30nVmUOGZ+1PS+ss6czlCjFDppJH
wCQ6117lD0ziFduuh8ij9DvAfy2duoH+WFUk8WWOrZQK5mQvl/r1Kh6iLgporjNiI43QLkQEBzI/
95An+hSkKHXSyVYxP+r1bUCvQCuDBeNFp0vrSQaMjskrZvIZAfnYdmG86kGPStKDtT4tu5NK00Ev
XmiKcjbLP3jSpED1u0zHXjkppc9VwbWZnydohsZmONW1q44+XkE2rt6nnYFbTmxpHJMyzs9VOkwh
OzKb+HgFlnxupjRuzYM+PRwnWYImUGeRrT7NiL3wfbq6P4Bbjy04iz29tzTGVfJlHd7H4nsC/zJI
l186CM2UevLFsBBaL8L+8h4FlIHlQWs0lVG2uksphtF6ZQB2GYwAYErKo6Et9YvVlafXA3Rd+mZM
4+HYvOwQfwObHK1JUqdl9MVyJ16pDDorxNcrUrkUJYlhvaEtre7kaBoZl6X3uTS/yIr/QU6NviZ/
DegAV8NJW0aD2oH4tmKfrkeOM0P0icDEoSr6BWkA9CxHMyDZBESOO1Uhf3RmQwSUegXcEai2taTD
Z8eA082mRta0+37NC1uu4WfJ5gCiSE9hq64K8vSErqJ6Uw5WMpcM6G5Ug0aJABeWgGHk0xRjqse0
eFcnpUyDIQ1Ncp02ALTuNsBZpuVohZY8tMCPCaa+imDWEF458e0qo/0o0Pcumt6z+FymbTG3cg4G
0aroxmF+Iri/VC3yJMmH2WrR6dSXmRpMBWxLga2J2OJXmCu9JIen7UzD7pCsBC/mc4fqGLyOYehy
8PwVjUfCiy6UsdkKQ+wVoAkJ5+8qlToG0kUrOp1nKvEK25rORzAdwV3z/BZq3zGy+rIGPQetzSix
x0VInSCiHBiJS847Xacc6xxhinI2XK46Q4OWP6FCYxKlj44SqvADhA6GKZudxCAFGdEKBnwF9aNk
HV4oSkypxxn6XDF+qfc6Jfc5BemI0kAowbxZnuYS8j5xPfAcKrSwJdTorAy5fCP6xmg4JwDYXMRM
pdVlh7PskFfJZ1+TVTDIFH/i0GNBN6/RborhMVuUrF1Sx4aK+Cm6WlpnYJLy8RR9HKTAJiLq7cH6
XCXi78yWi1LS+2VpAZ+Px6kaT7TMHwWSdekIL0XNrmic+UGNpYGrTeQ6GNVZOaA/T9+Q4gvNjgag
QQnao4FX3CNt2y8oLBozduqyV9J101iuLn0Pt9MLLuL8KvBwP4KUruREratwjvjAJTzjKRSmWS9A
DMgrcSSKpwyTWRr+KXopU9uwR5ZWEa6m/VVyTUuFYRbQqwKOUhdHFAyrFdNA0wieVNNBRQK1cDAn
efolW61GyiqjzXwCMVMfzExuh0DuQ/cfVayRBRa77Iwwxrl0ptKvawURwe64I834HFi3MM37pc31
F35iN2uzvlxLFGuz3jJ3Bl6Hnue2M/BnX2g0h+cZTLSaUJmyeRXdp8p6hGTJ0I8+rMMPBAVKnI0k
Oq5pPl3BylEaz21E0cPygv7ln2z01QtNPkuWn+iWFHi4lFAlqvoCKXbAspl/BQDhslJp25UnY1ep
xiThdM0/LXGdgtC9+fXUMylA/rMBzz5GcZ26tpNvMJp//OnCfUxRsvqaf/e3xovoch4ssv1fErDc
b2MhlfkM0x3M83njD8MQ1dv6fbFI65sFGmvbWZAtEb/5sz88WWxGuavjxT//8RgVYS5Gs90oJLG8
+dH0CR1QmWzynyemb+fhycU8dcPo1b/0nJymn4tsyVZXA46qGpYAwz4np5V3mqTp6PtJqGKioviH
wqimvkOvuytbZKiJbfn/b8lpfmQhv6TQUr6rmGSntV9RBtf2Y2iy5QiFCFEnVFBVdFCbwXoOGVZB
ThFhGZMiTmis3DFEDhKWYWYNaJvXHSuOCid4WV51Sn0sJ+5UW+bxSFK8O3+pDIFd31Lkx6itnOQ8
jfR7NcAmq7TJQ0gp84dOFzJXWqrp1PBnyOJqNFLJkjIaOTTm6pud2QJpargvpbokN8kNs5LMr2ZM
orzsgg6nsYRpQ3IvVxYQhUK+LQ0JnR8aAyYdQdoI+B09A9NQTMPkSxHZ6CnlBvA1bXYXlMo2tfFL
aPBjPgQvzsurU/BNeVackevIDfM7oAp75+infmkHy357oJ87VqJG0zhVmxltTvT3BvDnTLh44sBq
SJEh3yVxCP5x4kfUmbd/z6HSLbTBLLP7/Hlp596e8msb8mfrc4hHR+ii7bMr77qWYVm61Hx2uSts
DdUma1tMe7Ed/toD/czCfO91/WFG6QSL8BsNWdu9dIypZWCvyC9uPmTCX757NJspACrKxqjyCyRU
+b4jWgZMfLsFkN6pXfgRlC23uxt7/mIBNPOdaZk8PuoPm8/RLYCitl0C1WLzEyuT8P32jC+WgOKt
pqoK6OydATi2PSDkClttAl1+R1vpLkQaMu3is2cF2COWZEno4X5boOM6BfTLa7sEyjtF1ruqKKhv
Pk1DgCFEtpVcgbr96fEZgi4Ht9UmEMegq+NQirLHi/2vyBwP05QVS99uju0XHZENxKFt+eyo7ONO
w59St48oFvPFEnS4JTCBG/HSb7vjyE6A1tYMYuohyykSPaAaD48LgMA+z45ROK5nNtpueV15ZwEs
7hq7Y9089B3zHTYfsA92cfs5uttPFi0cWh17wj9dQW1ZsoC4iQ/P+GLrywrKveKvn03/8Rk+Waj5
tloCQ8PCabKl7Xn+Hdl6JwOvQpqY7nGbz7EdAcFRbfXsoNZoCEbbEVC0m0/z8Hf0d6pmmZIl7zzg
rak9JusveMKt1kATPjDaVtLbQUCHEwJtH9l4fmPz+Vc0A9zyEo2O8HK2O33PBRRRsEL/8Z0pPLol
AK/Rdht037HV5S4Bz1tLoMq0WAb8yUnY/vjo/KDWkRCtog2J/tJk8BqXgEIIBPqJ9AiuIUftmE6/
wDC1O/061l8nKwtsd/Np7nxFewfoqKsoAHW2n2NbAvyX9l6AjA4/Pj6dJb895QsvgBjAlAFEWy+c
hOPaB7KAV7XaBziDigafXBH3yYtn10kLGl2JEOh5ZbY5pyM6A61dQMIbYd2J/r7dby8WQAYMr+Mg
SMd3+NuafF2iKyr9br8ld5uvnqNviLh3l/eQji4LaraO+rrvEDIh+7Vzbpr+n4z/h1MASvE5BDq6
ex9iT8uDTwQE4BO+hvrHM77Y/uY7TYZKLB2xB6y0Pgd0BzY1mCvCCogPa/piCWC9kP/lHJjPKaCj
M4GyaCnTyvyLBskQ2rt0oWk8u0gC8AN8wl1uiJ8f2d2ntfWBaEDJzW5opHm273/P/9PemYiBkSo5
uuMvuFGt3rshEr+aqWm6+dblx+vHM4ToRUvP7efo3P5Nn6VWa0DqT2xwzN+byW/FeqcbJi3uj+/R
ze1h3DIgvtVif6Hqq3ffYfhVHJ8/ahsvLZ/E3UBG/Dm7fkROH/pkLXe+SPhasol382a8K2q/9IjF
7O12/rHZPaXtCpD2p98uD4lzu/k0nR/FfGcIMTrKQtsfH1/uy2xr/jQIrbqK90cVfPtp3H40LdYB
Q6tdQWkVn6O7AF6hqX4Z92ECAUCHVdKaF7+g+hIbAH14NopH+Oht374u0ru8dm637evdOwB4xtsA
44gMX2uTb6gE+oaJO/Ns8ptVH5JdMLKgaj9HA8e35alCtzX9+HuSTMwjPae0m+/deid47IZm7Nz9
o3N5WyOedIutDaPQ2L3mV5tAReZTgnH4zSwel9NvHODsdxVEo3Aft2e/uQICDbC5FLZ77YgMANdR
2+3Py+fKI6RpPjMuD3kwmsqT79t8js/kS62zHZh8LB/KFs+hfjPUI+FjkO4D83Z0hl9gltuFOSS5
wTGJOkbDycEHAv5sgqmm8CE+xxfnvBIz+VUvR0iQWKizW+Zzmb9p8XF2UF4GF/6cRzmi4/68Ef96
iMfrVSV8XJHn3L3elyEe/h8VFIBfWxjdET162+CWwrZpgG4hi7198qaHy8JAdTdEBvyb93dkl1z7
Ey+ejAXYPv9eXRN7L/6e8tlz2uvoDv5rTfVfPfjA2mXePk2/3gR4cPDxAEiAcOdtP5slP6JDoLeN
8lUB78GhpZfht23+4vyrKnGeLqvS8ZY4RGTa7uajygODAcmPPzb6iyVAuQpp/a68iwaOMORpH+YD
8VQFx0mcBvHhrL9YAnBuGrVfjc/PH4CfOCXf+C+wYv2nDT3GXWQviGY//IUdQ+T1AC9IZcDUwL80
flXQ0LaDb0kT4s//pcFK2+A4XvzwP3PHvvhj43e3zLoXP92BQDbTev6u5/V4PdPGxIaCI8Qi7P5y
4i7Sefro1Jsf1M9PJeh8//zHb/7DfK9jBFXoP6bximf37Zh8d9TwKUrT+W4gwcpjN7QetchoutAY
VezatsP2Fj6S7cFuoC2FcPenN7mGP7UGSLqxsCfz8OlkskjXCzsq3bAxeeF4HWDy87TIdgNtJo89
bz1s4dtwJBvTFeintuMOFmEwT73dQGK6Is5uO+wUlToWejfQZtgDbLhhlkd7h0PkRdrOtr9ePDrN
tRVZwLbDjtxwfxFEKq/1sPM0WpxMMzF2Y5+JymDrwdN5+LjYjSPem6AZth117D6kc9Qn091QYmCB
5G09MPzlMFvUu5E245LiaD3uIg3mYXPYQ6xDulg0V1dcym0n208jOJ0N04AIb/txJ0WIzWkswqYG
13a+08dXxmEDaW89bj73m7MVKMG2o54u0r0NRhr5AMNuWO/1osGU3+Sg2k74fJ6Xe7tBwCVaD+vm
TrHvmsCfaT/yLW2y5t7+lA+wxucudj1fhFm+cJvrLLhDrRekWC2ChwgVjd1YwvqQVtn98a+7KheR
/8Sa7AbajKsfwKxdROH8sSGzsAGTtV2JC2HbG5MV2bu2o14ucmeRvrrlNrjX1mNHKS1Ld3PcrO8h
rmZEMfe8ng1Ps+1sr6M0L2iZ2pivyFu2Hfgm4pZrHjwyBu3HFSd6sT+waJbXdsLf0wr5cymSnwoP
buN500hsYNGtJ1zOCejShieMLuoBVqJaPDUvD0WAIlvPFxnM9fbU7QYTp2NTgG079gcvZYkbzuWG
w9J63NDNF08nZ6iBP0XNsFHwZNsOf49z9chtTT/qhsVQ9AOcQCwyF9TCThtWeaNv0Xbet4v0Ye9s
C/BM22EJPBYn0Vcke5pXKnquB0hUXGLqHMZ+XDztR3rPrI+28z9DW6lsrPY3YY22Q//+34T5fys0
oxIDkYoUHLhKVKZhGHZ/9CbeSi19IyK9Tjg1dUZ+/efP+2Jz2FWdUHKXrNoM9Zzu+k667P+B1Fp/
Hs6fGn6K+sO3sC3CfS+1NiamexXnH+Jyvlis3D1nzTjACbvFBucn16Qg08UmGXbhJsWCxPBuQ262
gKC+tD0OH7Z2+Taf54tsN9xmdJFybjt6nwFIKpz8FixS7PNuwM340He/Z/iZzE+5BH0ybg8Piz1D
JzpdwI/ZfeEbXv52/L/vAINyIi32MwcYnylkHX9weKNH1uAHv3MUufOv+zsB0ff99/T8yD+5BX6j
M2T6KByA3Thig8mUDnd/3r3/Xxw327uaZYHtbZ6JXxtxWKRR3HCutiWSVoNur+O3jtjmjmg19m+i
ejD399aBo9tyIW5FC5q3zIIq05W63SJfiZPQnLEhOKLQZVD/o0sEcjJCS6jNi7xGXI5GZ3vfgrog
lESV/0Ldk01JkHaa31L8ob74swaOPTPf24iC86opyKuijCIw0gBJDvBFPTIE7uPJ66vAlOhtDv0a
Fj6iK9Rq9UN83cUii+IonwfNRYTtpXcRzgcBKaP7CAnye/7wzy7ixdx20sXDbpWEfTBVFSVItgNg
FAQh0Zg5xBd9u45O/iQ1YoH3QdJH6wpKL9gm6K27We2s1KtN8vfdUsI2/8wd9WLK/y/cQb6NP9K4
LQ7g7PwW2qSWdi9TbLFXRvLFMv3k3daL8qzCJ345rHyIcUn9NL3JA6ThUdUuwif35VxpKvbnJvAn
16DvzBu5mUPks28WcfHgY+6IkklhntAcyW4EnALOu+B2z+s3juVPTnywCKLHVKQmTn78fQfYgX3Q
CWnUjBK0A2yWfhREyB3vFkRsbf17vvVPLs+36GDjEobf1qjxPd+7an72e+bx4uR+kT41PK/vXs4/
OfJg6VJcyBs73njlzf76qR/adZy/XAbje57ET052mBTzPMLu+SfjgpCiYVOMA2wTFN7ztDnsIZJZ
w9xxo7hprs0DnM47jv14Huzl36xX3uevv77x/KF5CK0DvL6xs3cNvPbB/8JMX20EqDe7jffXDV//
9/+dL06e/sO0jOiFuBtvE5Ud4vI6W4R1Y/e+EZj9+lqcuw/7XgEk693k//pinOPo5k7jckEk+ADj
ug97qyCo0IuWd9YF6Td7nj02cSDyIa6Rizn94fPmdviu9/uTho3S5rxq2GBocodYCX9v0AOc4gsu
0se9jKHAErd/bQXW122C2sAOH2rk/YiahjsHGDpaC/tLanM31sZECAXNtutx6eLi74bZjHqIK2Mz
avMmgqq++5q/biK293Gn52bZvNgNt5n162TIrxu2m9//vQj3+j2gq7z7nr8+7Rsik2ayHqHW9sPe
LupHZ+H7ewnpQ8ClnvNOr3KQUGsPMW+KhE0EgCJkQNvu5VtRB5ifnC+ivcKsaObZenDgBfv5PdG8
o/W4xVMzJ0+qo/2od1EzSqNvSPtBb3//n9EJ/S5+//dNreU6/f1/hY9uM0+rqAdY6zuO4V4qjzJj
+we4m4frfQMNc6L9wB/sVwf8EDA18gQesO6T0TxruEUo3bWfMxB9d8+nVwSJru2GHpKHoRLj7kYS
5lk5xAX75VUMohwCmvXFDR7mD1XjakVIcTf9v271tzb09tX5FlqHbReZ1ukndzhzDRgV+fr2I//2
UC8a747+e1T6hX4QGkPk0d+oaRR/ZOs3rujfl4fdFLP+BROxb1bu0L750fv++94E3Mfuv2JK/KtN
fsHN8ualfYBL7zegag9zd9kc+ACG/rc0IIndyAMcIEDrzUPbnz8tMme3BzeG/gALcVHPBY+nMewh
JuwU+y/tAEa+Rya/aS/VA8yVBPVD9NR8Z4dwKG5T9+R8HnqNzXCI3A3Aqmbt5RAeyoRaw8mZ+J/b
325ebgf5ENHTFBphuNhzM2Whkdj2cmbk5quTDxGAnM7jpmlA77n9XM/q1K7X++aM+7790Fu8xVm0
l+qW1QMs8da3emPsAxzps/l67jmvl+QA5/p83qwOgaBsv84ATOfRqyOiH2CVAfRSqt3by4eIEchE
PrllM28hGwe460SKs94/04coCl0u4mbGQjYP8Oqu5ynoYP8tlO2myWdbS3QNFenVRj4EV/EaPrwb
x1THst0G3lz/38WG/GSa+hbs+zzGbDRGlg+wO+6cubtPalFE25i263w3X7qvV5rA6RBDu2QPd+Ns
faxDzJjUgnAL93cHnfJ23/XXI98P64fFG8txCDbZvbvIw3mTGHEIU3cFfi8qT6Y50Iz45N9OhlSA
o7x4Ppm7JRHLLxTXDvACnr/wrAjnmUM0/28nu3903/pSE32L3Sz++ou5jUFZ+PVb9gbo2iF8nwv3
6QlOxXCe5bvpikXTzO+PjhX5KRTz86rdOq4HJC5k1b7945ZE/vJLAbaCjDtAem9zq8x5Qanr/5//
+t8zb17PT8ZpTQmQGUyoYgfz3Vtr2EMAoIZ6iBrmnQuypEOFtFkWFCpwSOPsHrrFxlgQFHi77Z79
28CdRzXxknvyHqTSvJF9FCLrNJxq/6WDyHuKWMC7uUcY6QaNqIS2baAoD/DyzuaFm7oNVQghlWPQ
G679I1zPO77beURwoZNlxW68jZnYfscPMzQ/JmXAE7TfGPkANuh8HufOnluznfYPL4G/MbG0QVX/
C+b43oKQH4JnShz2NfK9N24VWgLQFQyBdIN2zEIq+cf4m7/vvW8R7/+C7z21hfvZTJ8c4iruEbrt
iSccgtXYS+frZt3hELXFPgFFw+E/xK3Zj/xoH7d2CGdx+FjM0aB6aZQPwWYbpYvw0RGgwz0E2yEq
RqO57/0po/MA1+y4IG3buMG5ZXcr1MIxwefC329sDfoetB9YhN52saebYB0gyLxepE1H4MdG9cc+
wIe02J/spp1f28D1Hr72GsZk48VBuvjR+v5918A2kmh7Dbycv9icyNm9/KuhAAfulP4a37X7ye4v
v8em7c0dIRKwW8uNV3gAr61fx3uibIdwk8dkPeE0pW7cmK90gBzzFB2uxqCHwM1Ms3S+aJS/ZdH6
r+2BYK7JbpTNCzuEEMVplD7tLcEhbuKzopq7jTCbJmj/l7uz220ahuL4q/gOkLigBTRxg7Rl3Sa2
lbF2m+AubSNmSBvUxKCCeCDegbu9GP9jx6jHtRpIjjbY5abNjp1j53z+jn/49lfuSQZqI8/LRrFh
93Ffg8/iR7FbK5Fk8QYFhuxDjB5gfpL2WzBKzUyr3WUaJshsLSD8Qx/GaIXaAv+MtBF9iUDOhStQ
p2dWg7mGnydwzRI2vevpuIIDQiHyy6xpFCJ2H/ltBm+kH8ZuigS6cVgoCN2DUoVeX3Ar/GTtpeSQ
CElqZCYzuFFRrc2O4rM+eo93nwOpcJOYu46aOqKxoYAitDsx6tSUTCLr0QX26Nv5YDQ4vxzsf1ck
PCAcqg35Rynrk2dIXkKzTjTsQHODf1n/iNWlemWAjJhZrU78DV5kXfWo/339V17nsNzhLYqKIDYl
VgjedZVbduSu+MQOtwGRTOdFcAC6H909cDeR/OcHspeaQFh9REZtsYhdChJR+6SYFqV6eJxlOeJw
j2LTSJTP2OQAug1OiQSMHNcIA1aCEpgUhfd8Mc889Z3t+jU80B+0H4XerkRE+AAkNPp2z2q+gKVT
6elyM1VlK7XlD1WR2uMA1N9qIxVmK3Xm78a32Rr0soko9ZtCQplIAfRXQJE4NDw6KKEOHmWg3tUS
6jBD033QJ3P/OyZZIJV4oWivWhwjZDFBGrUficQLjS79j+0HTq6XUFbmaVkvx4/oJhB48mH2RSVp
HkGeSdCthzqogZIonL1MF6j4NWwrdgS05WGKYDIbVeLM0ga/y5DnwpHkQLL5qdpLx5mupqnGQY3c
xuCnCEyQfjIpkB9fIqXVPZmAXB5WhgkINT5SJQJl8USdTXySCfLhm/17DmR2lOXZIn2sdsspQL+o
RLOXzZhOLAwNBJsTs7jmCoVEoGBcfIQHkEkqGq50f9ljpI/xp5VI/RsbYEiDhxWQzCu8Xl3aDT8w
FbIy/Pqt3iZRJ7uhZKKdiZ+k/ZFNKA8rW1a/NUI/JD33c6BzdnbA0UErSNh06JIt4BypPQ0ji8JT
p3pRLNVrg7QS6IuxiwOTYuYnMPHQw+wFyFLNDIWY9XNLhk+ETdXV8FlfDb3o7c7m9b9mlp+keRcB
Y93uKt2VaA1mv0j/ANtc6odZsXzPvWfUWLCrJn9uyiBptC+RVTO++YkCvlXmH9BeJc2dTmIScDvS
HyOY+ddyf5wbMXTaPVxlhNt2/1YJujQM1dtdV8u7C62g9Fd+FwgYGUkB5VCdB1BPiST9QQ6/WP45
zHSgrrtd71sY6VWGenqmZEno0SgZmhEH0j+iNWubyySbFfQhNtgmDLCRJXwkZ/B+8dTH3ovGLb67
TwS4Rw4Z/F+cud2lmTAh6/n3117jhgNLIxnDmgp76XIS+nglZnhvdM5Ph0T9Az0tjjM/HQLqExHC
kOwAMWZDS4Q1k3SFCF7MrJCoJkgC6ZAw8/aLOegHnLEskbvvx43z/ySKp0B/D6HyEgFGXPYzMNkN
B4VIAHuOkP7AXaQSWvsryHHw/noSwXM4kYiLEVKcJAiR1HmjJPgNC0H3JALzZ+hKVxWkYLAigL5E
AN15vY51VTnHyzD7rPkNIlFp42Y5MVNuN6JdevebGr65hZ6lM+eoKyaAXftBrbEn0YVzjFIttz8J
5BLBuYhztr9JXDctnZCXGk0T0VWBYjVEfHW3wkaln0QQcI9QbOW1utQw6qOXPDID/H62/2BfjLbO
0KhsNWuHe4gGBQDHvoSenECXRXGv3wIrUhKVN6OUa0V9iXAH6jYrNUAVA+JWhh9jCfabO8ZQYarr
mx95Nl+t78pzGX4YFnCaYgaeigT4jUQJsVuA+wqohwdIipxmj9YX8RTe2kZPdkvNP/ZvNp/EeRVr
l+Q0R6Tz5S8AAAD//w==</cx:binary>
              </cx:geoCache>
            </cx:geography>
          </cx:layoutPr>
        </cx:series>
      </cx:plotAreaRegion>
    </cx:plotArea>
    <cx:legend pos="r" align="min" overlay="0"/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olorStr">
        <cx:f>_xlchart.v5.7</cx:f>
        <cx:nf>_xlchart.v5.6</cx:nf>
      </cx:strDim>
      <cx:strDim type="cat">
        <cx:f>_xlchart.v5.5</cx:f>
        <cx:nf>_xlchart.v5.4</cx:nf>
      </cx:strDim>
    </cx:data>
  </cx:chartData>
  <cx:chart>
    <cx:title pos="t" align="ctr" overlay="0"/>
    <cx:plotArea>
      <cx:plotAreaRegion>
        <cx:series layoutId="regionMap" uniqueId="{C758E8D8-7B74-4DCA-99CC-3F48A3C703AD}">
          <cx:tx>
            <cx:txData>
              <cx:f>_xlchart.v5.6</cx:f>
              <cx:v>Kategória</cx:v>
            </cx:txData>
          </cx:tx>
          <cx:dataId val="0"/>
          <cx:layoutPr>
            <cx:geography viewedRegionType="dataOnly" cultureLanguage="hu-HU" cultureRegion="HU" attribution="Szolgáltató: Bing">
              <cx:geoCache provider="{E9337A44-BEBE-4D9F-B70C-5C5E7DAFC167}">
                <cx:binary>7H1Jb9xKtuZfMbx6D2jqMmayULeAG8xR82j7ekOkpTTneea+F73obe/vstYPeItG7/zH+qSklDLD
aU2VBWkhwoAhRgYZPF+cOeLE3y/bv12G81n+oY3CuPjbZfv7R7cs07/99ltx6c6jWbETeZd5UiTf
y53LJPot+f7du5z/dpXPGi92fsM6or9durO8nLcf//F3eJozT/aTy1npJfFJNc+703lRhWXxQNvG
pg+XSRWXi+4OPOn3j6N8Fl/OP36Yx6VXduddOv/949pPPn74TX3QTy/9EMK4yuoK+lK+wzE1dBOL
jx/CJHZu7+MdygwiuCHM22v5zsNZBP2ux+HNkrzof/zlLNs2jed6NLOrq3xeFB9u//+5/9o3/Nzs
FYl1QwgrWQx7dHr9nb+tE/off1duwJcrd1awUMn0WJMKxXmVB/PuoU9/HhTE2DENU6cUmfr1hdYQ
IWyHEoKJYS4hWb76BpHzH/+d//jv4MWIqP0VRNRmFZHzN4DIReyV86sPe8CRV0m0JM+mSfk8ZBjZ
MSkxgPi3vGCsIaPhHcZ0xqnOboDT8fLdN9AMnW5e/Ph/YQlDy3/8FXbFi3jmF49RgPrFr1S8xvL1
OWg8z6NZvEUWYmhHN5FpCK7fILUu1JC+Qwzd0IVh3HHYjSC9wenwxz+jefliDlK6K7gorSoeg+Hr
4zHtw1l8tZy7/zrfcAoSjSKDKspFQ8YO0pmpI4E2apfHB7JZqyz7KaRf3lZpPj17fZofJnnpfjiY
Xc6vktibbY/4FO1woC/GnN7ReFXBox2BuEEMg27khR//q+hngXY9sB//9cjINqOx4REKMBt+oWJ0
sPf6GJ2lMy/eIjIghmDuI13HN6QHdbGCjEZAnVDC+eIX1xcYAqtiCoYTd0n4Yjml9ldAUZtVRIZv
gGum5Szcot6gQHLMQImvMMMKIgjvIL5A4lZt6AogR+Gs6F8Mx3pvBYz1RhWK6fnrM8e0COcfku8g
wuIP/3Gx95/Lufor9fHvM8iPk+2qL4Z3MGImoeLWrlvnU2TuIEIpxuSGS9VZsT+Pwe57OZuq/ZWZ
oTarc+N4//XnxkWQg+Tcprtq7lADjAax9EvXDTyCdrBABkHs1v4DQ31Vci7G48cPKtnNquyuowLC
3X2V+hd/vD71TxOwrrdqUjCw5xhGMOc3mdeY7nCDmWBxbLbqYDw//npkQJvJf99Tof99gwrA6dHr
A6D6zNsK2rxHCq6nyeYQ28YmNXZzOC/deb5QF8VSQvxKX62HmB6KpS30BWWcYLQulRiE2LipG2IZ
uDGX77xxOydJuBjJw5y6mTFWuiqcsdKissbhG9AMch46XrXNGI2+AwEYk91FLNcxANHEETbY0vPX
yToGTxjPZgTuOir0v7uvUl++AUf/IInLeTx38mRJhX999lMMyoEbBtPXKQ9mEkMQYDYMheR3g/jx
Xw+NYjPZ1zorpF9rU8l/8AbIv5eAu1A//NnPi1AC8ZnBYfZvdimxvmPqGGIBywCl4sA8ZUCbcbjv
qYBw3wD5CMXm/+nGvzVOP87n822mTBba12SEGyZf89sxAgYQEHEBG+j6UozP8XWA3nmxn6j2Vwiu
NqsTf3z6+gaR1c8v3Q+n87T6FnqXD3H9M6e/uSMoxFToMmQCombVf2c7hBhI5zdevK56alYxd18M
y1pnBZO1NhUQ6+vrA3LWzK/mWwxtMXOHC2oKzG49hPVMCaIQZ9FBC4tbFlEsobP6xz+vXozEem8F
ivVGFYuzN6AVQG3NLrepkMmOWKSsELmOXV3P+hWmEDsUCZPp4CvfXBDdWPWVHx/OZo2w7KfQf3lb
pfyB9fpcIJMC3NIPYIN/mMzzfu4ktfdwlOCZ4onuEJ1BHAlk1FIzrCCBxA4zOYIwE12HAMbVw8A0
GNTlEwa1GY+ND1HA2fgbFSn5BkIax5AtqZxZuKTTv262EpBYBoaIEls3WzWxY0IDxJmWSV9oX+WP
m6FANvclfttaZwWMtTYVhOM3EPH9o5/n32aeP9ui4qCLnAjhRF+ublhXHFTsQMgPzFdQH9eXYsDe
DMm/6iGz/uCoNvOI0l0BRGlVIfnjTehxrwRUthv/hrVBho5Ag+i3iah1q8rYgci3ySlf6nKFQUDj
/uU/aORtBmPZT0FheVslvzV5fQUyqWJnlm8zISV2kIEEhCtuY0brwmnhU+uwxoEsuUWxow5mTjfL
X2xIKd0VIJRWFY/JxevjcQa5qINZ7sXbNadMYmBmotvo9rqEghwhhdAfhWtdTzxtLL9ghZXvUFBY
fawKwdnB60MA8a9ZXhVLWvzrihoWYVFQABDhEDcqYF0aYbHDTYEI5Os2mrOjufvjn8ASi9DLixct
bniGAsum16jwyD9fH54/qqLMH7ZcnmnjghFrCF3oVBFVdAdBXBaif7d+hqq5q6J/bCSbmQM+4ban
gsF9g0r5P96A9bSe0d9WSuh9BcPG9dbXM0fNE6nJoLM+hGjsPx/JTD6THfjOQk9Qxm7F0bq0gkCI
gRiBi994hIoCf9qQNvPFal+FM1abVN44m76+VJJVCHbUVsUS3uG6ILCwGii84nNjWE1tMA5r3yGI
u+rWLYbw469HxrCZ8CtdFbqvtKhkl+PXJ/sZ+HNbJTrIfAh3IAQpiZtrnfY6LHBDEAvB9wvdVyE4
W/iXD49nMwB3HRXy391XiX969vrE/8V67W0phve166r4v9mJs1EzPNCkKo3BPI5mebAUHluwb2Fx
DeYc1MLGVaGLpNM1P4EiWWWWwQuX1Cz7KayyvK1yyuANLMMde9/yWVjCJq2nrDN8+roNArqaQPwV
i426WoPsESw60wGZG89C3d5xOy7QGktoNs2GzSJrta8CxWqTCsf4DSjrkRdvN97ECayf4UJwdrvO
dn29JahsE8P2Dkhy31yKJwHjiV/u2q12VoBYe7CKxOgNILFiXmxLbcCCgne7SdUcqg6Y5hDk2OaG
GVhBZnCGTL5cU7zOAYuchACfwoT9TRtZ4Mf/fnnQb7WvwgCrTer8n76BzOkZ+G+z4GGL8ZnumwEL
ChAYsWIdAQi8UoYNDm7bRgBuHKy/HhnLZlWw2lcBYLVJBeDsDWhm2MTUzLqHtN/zyA/LCCBtTUAd
32/UW3HeYB+fgH2w3IQQ7KotBMMAP955eCJsJv5KV4X2Ky0q6Q/fwBpjK09gM/dsSYhNlsfzaE/B
3AENTKm4XcKx7jgjWM3KBCwCx2z5zuUqViD+Xy/fPTlZgLfSX4FBbVaxmJy+vis3nif5I7PvmVjA
Hj7YsLoIU6x50JTu6JCaNpABcY3FpTDCOP/xf/uHJ8VmNrjrqFD/7r5K9vEbEP9/5NF8u8E7kC8c
lDAsGb4h73pIG6jPBezPg7D2jRJQXLIf/yePIJzYvdgY/ekBCho/tauo/PEGEkB/hN+2vPsENnfD
BajcgKJE9EA1L+5z2G58067wBIznha7yfU8Fh/uGnwB4A0vs973SrbYLAVu4wkBdg27OwcGKM0Ur
wCBAqj/CnZtl0UpXhe4rLSrh999AhmdYlNvdys3AGmUYqrEsXd91oxQcY0KgaIiAXSY317pmXuyy
frleXu+tILHeqIIxfAPKAdahJ/U2lwG8r7S/q2mk+sMHSXgFnthy9m3BFhU7ixV44O3eht6UiW/s
MC50kyqi/gnj2Cxy7joq0/zuvjrDDwavb3UuvN8t2z/vycv1sl3Xs+WxaNDTS2I90wl4L9G1oZLa
kyDZn5X1w27Q86BgsCKS6pwav6ipQkFPL9Q0UkLT+/Py5Qp4rbMimNbaVOG0/+n1hdOP/7mIkH6A
IhHwX/HhP26TBv/5mI5Qdow9VpvtGYm76eWWg7bvVY5+rnaoWgZWl251MSBZVJaCIDnht8nS9eU1
hMCiM4aI/qsNX95jw9lsH1i3/RQuXN5WGdD68/UZcL9q59G3pMqdx1ju6QlTCtvtoDQkpua9q70S
nuVQhG2x72i5bFzdbnczpEdGtBmAla4KBistKgz7F68Pg7KHYGtpuvdtE7+otPok+2AMlVnjYt49
aUHBv08lHSxWNWyPPaFSqGEYsPpK3JZ2WxeOsPaQUtgNbphK3PIANjM9PI7NTLnsp3Dk8rbKjgdv
IESzO89fH/Y/Ytjrmm8R+EUVAEhPLnan32UnV+Qy2oHEDaxy0ZUlj08Yx2bg7zoqyN/dV6H/4w24
yyPYGDO/N0hv13E9apA+XTvyRdkw2OtJ2W2QFJyBFRQgiQ9LjRCBGOpttE6JXozmUMd3nn8oes+Z
l/MHl5htxuXnJygA/fwDFanRG0ht7ntQLQDqlBTlfKvlFxcAIKzTRUGSFWBgT9UitU8X9UtWs8pP
HsZmMJTuChJKqwrD/vT1TZdPkF++hI1IFhQcX1JmC6E9qJahL6oyXCcUgBPWc2yL7VQgyQy2XOqi
eNSLQQWQWHhoQJvxuO+pQHHfoKLw6Y/XR0EpH7wtA/K9YvLPzuszgglqEcatwfJeevLXhyhc8/Vj
0Vi1HM62kHmv/rPpXIsnQaIWFt4WJNe1A97rKf8rjvBdHdOtYfJeqPX6wJcnMcZ9FdOtkf+9Uuvy
yJ0nIbC612JbGLxvKwEbfe30oydBseFMgG0h8n4kwt1BVBuheIbhu1JedlvovJfPfbrGWN2RsUX6
v28+eb68WqvxuC0sFhm294KWL9Ae62UetwXHe1nLl1fXWCtnty1A3qv2rZ4quVGZq0sw1pYKbQuH
9wVRj61MUmFY2U62NRDed8vB0apPYgKldt22EIDylO/l+l6uIjYVTdsWNO9l4x7VFM9w++5Lq20L
H2Cd97pxm3IdquJYq0KxLeq/l9z4+YzuJymSZTXabQHxXmv3qSr8rpjX1kj/Xq3s6YGnZX2obREf
dpS+V71a296iyv37ZSnbojmEwd+X3jzD6FmtvrI1DN4LzHTPgECt/rE1GN6LnawJn2dAclcSZGtY
vBc7WV9kfB1aUtXB+o77bdH+vcLAy6MXGw/P2RYwUGvm/eigX5unz5BXPxXN2RpE79WCfhF9fQY6
96V0tgbLe7mgZy2BWimqsy0I3ssFPSWwt9w9vC2qv++NfmooaWXP8LaI/741+tF0g2rRwsmQsMkL
DqPe8oHI76dRPzEn+ui23+cVSXnffvzTSnx1yv+8/3Jb8ud98+ldWOnX+/XhuPEbT3swK2fDuISN
jSvLOB5u/UXX2x2jG/dF3mA7vfr9IxzhQOHc8OvdhPcjWNtten9u+oZu81lR/v4RDhoXUPcVDrUx
dCIQ1D/7+KGZX7foOzpsLobbyFxsMeawqTKGI1Pd3z/CAVFwvgGUVOYG7DyGSoJQSq1IqusmtLPY
ZwnnbyIM25Zhc+zH5VceJ2HnJPEdSW7//hBX0XHixWXx+0eEBLw/vfnh4iMFhnOFKRzVCYWS2KJa
J4MPTi9np17sLH7/P0Lf9qOeB7Glx4V73Bak201QGE1dmgpp90UwSMKBG1eFdLpEH9W4CD8Jll45
Sfi17sgursqZr8fmkHVRP0y7tJQiqYlMGNdk2wty4iRuJuuCNgMR2edtLsxRWTSzKk1zabSmI7Ws
OXL8sh+R2P7UiHrgcD2WYW4fx0KLJq7RaVaTYahb45iW7qAjXLXHkd55Vl0njSQaOjByD5/lzW5i
oN3Wz53dXHMvWq+cYz/NpOY11WGMu15qcW0P7KoQkiMWQENeSe7a35DZTFyeHcYt229F8AULtEvr
yNlzaEYGZVRNURo5w9oM9m3MKqvi6SnWcTSO/bAauLpDx16JTvoiw1NbC/f6TnzBJEkOPY+dVB09
i3vbkHrHE6szk2SUBf5RkbbekKfcHcFBeMeRRrRdarRWlXcTv9bYmCISj00/GhpBMRaJQBbOilqm
DpEt5p/KQpd9blo5KSrpi9TyzbaRLSFnjtMeZmltmTQ51c1umFXpxMvaYd7nU69trTglU0N39mud
DA2v2m/SyGozQ9pR4ViRH1nMT8/DwIZfZuLCLKLY8mzyqRNmYiFNDyXmaGxG+QVu8Yh1tjYpexwf
dJSGQ1/XhlqRe0ObwGAa5zLIW8sV/TjtSjEIYhdP3Sw1Bn7RT2PXPotyJOOI9ZIGPbEcNxjEBakk
o/nQd/2hiERkdVU4CI1gqlXOBMfZJGP8wAuNkRf441hkycChgTdwgmIvzZy9JrWJpfnElFoeuVKI
5AtCqbCCuCylVmdWjvgIF2LuGXYhaWoP+zqoZJKRSFaeGNt+dVlTtO+bgSNR0fkywMJKo2BMMwN+
h8KxjstAit6d+FntWzrpZqHefTUbZ9wZWTHqqni/D6NPWhEcR7w6yhAfBEV9bkdU2jQcBG08RLjs
JS7LYeGjsZf6vfT8tB001PiWhdG4NQI64jHWLB3FseU3nif9KtlthD6xUXna1ngKBZf2SdJOuRY0
su6QJoNKJzKlxB/B/Plkx+JQ78NsYFT8FBkxfEiT7Gte5gzjPJsELUktW4+HXR84lofjzmKVOYhK
ZvU+joYpdc7SOBg5aTIUnf256XoHSFF+y7xOpr17SbH2qYvjbJc4dNDV9LIXYpYX5Z6D3UuhF66l
tewc5yK8rLh3xnJ72gq0T1i3TyJPBl02wU4lrK7LBg3zxj5HR3mcjkXQnpgaK6XRmftJ2F64mX/i
ZHjoJeQsw85JijSQXzBbzFzirAssk8fn2CdI2gEaGWE35nrvWzQ0P5MkG1QuOaSFPeszmN49yU5y
IxmkdnlQpumk9xMqdd+0mKZPkF/XMjbZxE6TK1GGU9+4wqHDpV4kZw3Sdgs70GXpUGeQ51U9MmIQ
EEFVWqzk5SRs8tjiEb00RF5PBRXRKG0/Ed3Zs51kUEQREDiHOYVjfA5/BFZQiWFXVFbT4z9hitpW
GODDSNBo6GcZkwiETaZpu4hXI5vg8CjzUTzlORvxpDrP+uICN9FRjZzUyttiHCQos0q9jAY20tm4
MYkj+9S9MLRmwD3PygLzs+eTgYGTgxrKlQ+M2ptEe00wMPknM75wjYvIaHurI8koRW430BpyUnsl
CP6+PtDtWkYt/hTk+bg07UFhdJdJl1sldQppdhkdeYXpT4qyxUMUcqt0NMla71D32xwmfVxZxON7
hIuDKIllUnnMIsC60m/6ATbwBRPxsWDAbFXvA5fg1JWdXXKJCzJlVfWnJ9gpDXsrxtEEDgg6xrT6
XLGiGtiE5Zbt5KaMchBrET10O+JbaV9fFQlJx8SJiCSJf1K19dcocfi4KcwFfsZF3sQnZtrk8KaE
WZxFs8b1iKRRfpJk+ijqtVRiBiJXdPXnpoK/CuokUo8Tb1Jq5reGxaGsWrLb6PExiIJWAq0/8wD1
Z3Xrfipo/I07fN+Ms8uO4mMnCr+AOJ/mtj4Na7OXYRVIH1Wf9Lya4KrQLbvKpyKJgZs9ILff4VGY
dpUE3dFIxmNdZqROLL1rd3nmfdO45oLyqpHsRTNIw/Kgw8ZlWLfxoG4qd2jm5FPMIzFweVgObT89
ahu6b3RhbiHH/N7ACVajDkcVSHlUyTb2nKEveL2fZM7XttG/GH6429NonCeeKUGxBdIxxWXf1ntJ
lR55RKeyj7V0lNZtKk2QDFI48ecY+dmIO96xR7pPka7Na+RiaTbllHbotOy4J3MuJrYpThoRHNCk
PI7CbJb0oFB7JKRh1IcUMaskXjUoi3bPMBpPGoGYJA3iC1VeDKPWnJSCD90qLa3GQ6n0Cb4SPj4G
OC9AcOX7QZBOAqK5Vm0bqZWm1alo0hoA0ntgdxAZHW+sBOqxtQ46K20/sUqt3ivN9BBURyDDtDRg
WujD3PetqCy4zHAy8rTuJMz9VjaFkY1oEhxDgfPdKDVOvCRgMHUrJM06DGVPM8/yGudb0RqhrE3t
iNDgssDGrmvajuzi3j8AayYAYYMAQ1N8bijzrbIvIpk13TBxc0+mXnLqpdEXRLISdDae5Al2LM0M
0mHP86GB6sNoYXKV1T4Ow4swKb5rJpkkfRZKNybfo6QdarmxVxtuP43SCHir0ceU1vWAOCiRFa7Q
gZf+yTUHhu5aHs8GXVBPS6YfBqU5dssmG5hl30qBehAPxaiJulHYCWG5ZjllDgksFPRfPW5861BU
WsKpDFkx/agT/thM+z8TG3DiyIdHJ61MGx8gCWYFpu4e6do91wcdgc36lOC0l6UfjUlqYJj3BUzn
mOx7RUQtqqVEmlWVWm0S1eM4cz3LjNiMkD4clF5zEMa9Pqw5q2VAinFk8MKidePIrPcvmBFNuyy+
zGqOrNz0DjKnRRaKmtLKS2/CSdyMUOnSgc+Cc83T9zGz/TEIsmpo19SQTutlQydJPMvV83qQOqE/
yqkZSiMsQNgyup9FUSW7AqSGj3a7Orct13Y+N21WjfouI2PCSjzIcO3LqNSdkctCkItOgyUYxVZA
KYHvNqwiTg5jgWcojVOZgy4YFV15CHJuryb1PkjyDkSidyCMeCZCgMvTqC4bo9AsrwN7q/QHle7Y
UitLbRQFXiwDv2XDrAiPeEfoMGTGRYm7U155fzZ9d4Ajb78o/JmoRClzUcJoWFAPsZsFkpUFGXSm
l1k8S8EUsMMOXAPhD5Ej5imp+BDkojfwg+6oAY1LM39S0ewgS21dFnVzpGHiD5qMnJQtCGYU64dN
3sqSknLPaEsxrDTtLGracdeWexEmu07SJdKuyFUKh/zsibY561PjoqDGMNeM701PTYu3jFlhOioT
e+TyNBj0LEpGyCTAWpoYhhGocGIkxGrioLXqRISDQk9A6HTNn13pWBUVtnTNZr/LdVuCMM1lmdYD
j3f21A/t06arQzCS/QJEpj8L2mofoaKUBBnNoMfNIRcwiML3qUXcoh9FTjwJdAr6O6tOYPa5srXx
VZklF7YdT/2uGvgRGaY1KS3a9edQ/s2Wfpidx4WTDoOO7BW4+6IJAxwfEvgyb7tzbOf7rU/OI5sf
GUF/WsTVHszhCGBtzpGBM8tH7Fth1gel7jeWo7W7xA8nHWv2qEumDqdY1qUPFpdgw84Hg4om1XEd
ClfmkTbHSXYQxWAM92nYydo3jxxWRrIM670mTgIL9zAhuyIc6FXPBlrISisI7AnTzGOcmtOycL7b
xK3GTJBhCFrF11As7SJhu1nUfA4Mxx+HTvS10oIhy82pRmNjXzfKaByVQbUbuPyQmn44BOpJkEUj
J/AP0oxNwOwaktT9kogWpI6eVlM9jMoJnO9Xj7imV5MsNbkjdZdNXQbi2ky8atJVJVjjIFZ3O7fU
h6UdNrskj3d71l7YGd3rSEFl5pmzugLDtQhLMHDNYiAE200rLZJxWGgjr9JCMFP0TjIvrGVpwlQt
SnO3JXowgqrC3kBvui9FmGIL6+zYpZWsusIfQi1N8ECD4jMpo32ceJ+MLN7zbIMM7YSIYcqDGUmB
G2kiDEs0zqjNzQZ65WAG1kzmJM5HvsbTgeZHssvy8LjuvcLyXDu2UJN5J7nrf0PY7fdoxXYjRhyr
zkAktkQb08TJx7pf2ZbNwRUVjn5I3OjYddmsZDmRnvAPS42GMsuTkcYymSze2LATITIZ9MYhBStW
+iU8hMK00LKhbiRfMGIeOH5OKiOX+NJnZgzWc/eV18SKIu8C2PUSyr4fud7Cv8gjDFZ5fmWmXmpp
vXvG48uOhJ85yaNRTqIRBdsaPNisl10bNMNSC6NREPToq4uS2DLc1B1yhDuYiBqxuiAN97GJZshN
wYZD0CvyuA5RF/es7B0XZLTbyz40BjwI9QHvNHAgzGGGfGRF1BukfL8ztC++exKBIViGaI/FiMnC
i8/7MrLADfEkz4UkjpAIVGfh1VdGMuw737JrMEHI1KblcVoHIJtTiWyHTtw6OOXkyIz9zMogdiOx
yAdRV0zTtNulSbbL9TaRmsFGnl30g8Lle6auNfD4/EvsuDaIaQZCseLdkGvYA41OT0r9S9tk9hSn
dBSDk9tHZMrjqpTUyD63NfMsO+s/ZYKDFdMd2CC97aY7TAqSj2xBjnDErMQUYzOOpm3SnMSBzSxc
eod9kux5hX6gM3JQggnm8viiSPLzKGVnZpB8Qg2aFK5bSoaKSdXToet25xBGoDI1i2OReggsEwxW
EG7CYYj/tJMSSTjHPQdnt/ri+4dRkV3kEdMHjlsEE8y7q7ynu1kBrikFC8xuFm68G8kgrSqpMxdZ
ds+xxdLWCvPGA8c43q1Nv5F9YcbSAT6WxPZ2S9xIzb4k+HMDArHusxOv7txx7YRf9iJuHiRpdFDX
aFdvQ3Cua/vIzetwygx7N4b35FFHLMbdeSGy/VQ3LK5HYy0Fb1pn2b6oIosKTYKZ+aWPZll1zNIZ
NYXVlkE8EFo9KlOwSXRft6rCA0WK7GlUHhZ5JSSzk9O2qnoZe1E0YK171hGh7elNVQ5K1gWjrK7B
1hf6YSfoeRIYF6TAsYzgB7LLczQJ+oVJOQxJcsV67EgR94e5J6weV824ytOJztFhWpgWsusJz4tz
z03yUdzNmM9mIhNiGrTf/bCd+hBJiGL9KEur/pD1QlaJdoVgRJ+p7ks4iO1LnPXJpCqDq8SGrzDq
rj7sOuZISrmFuQuhtowZsvR8PAxN3QXEbTQSQTRwOhcidb4hNTgzyWqSShsjiPGRNoaxJ8AoZuzh
77nbOEAyMHQoLu0xpol/UDND22WF8Pd4SdCwRRAGaHAQDKit9VZRsbPVwmxrwcrLJO1yz3HLm9jl
3Z//OPAuIfaVfC//vggQ399fhITv/zpK5/FZmc/n5cEsVX+51hGefxtpXkST1/74KbS8DKtujDv/
ovFpkWUod/1QVFkpM3gfWr7udxNWNnc4WVSFFRC4FbfB45uwMtTyEeC9mxSKh1JTxwQCvsuwMpzQ
IQijOjWhIDRHi/MSl2FlsaMzZjADpK/OdUbFc8LKDL5nNagMpbwXxbzhcCcD3gPFNaF442pQGawW
OCckz7hMcZQPQBoWe31Jj5LADwaNXVYjh4Xk0GUQfS0pRCYJBIoHJO6Cga5X/FwEpBxkMa0O+qSg
46CvQeA53zTqfTEiJ7cwA8cg4uzI5EEzCGzw/8pgvwZLTPOC/HPAG1PmoYGnQSpSafgQe4Rwst8M
U8JMDNaBnUFUI0q+gzmegrKui0EbhbblaVV/oUGAAqJTWExTP4wkF4zL2DHikWGE9KjLCh/4LSoG
vu4ea1oCPqXeQGgNNbUkxPfGZRy7IxPF7tjOfHFKs4quVVp9GmecJxH8Uyf7Gls8jXngHLzFmYCF
+qg3yDcPcs3Got2LFAf0uuEZpkOpZV2HpA6lFAqiY5j+NzwDC/cgpcIYlHGguoEhI3PPM5BvMSmc
1aSbnMPpNgYUgL3lGaguB2kYCFkJOGGOQIaHPodnlDwMgZPEgWsgqwO8CzyI9XWW6V3dBdfB1Yei
h/CSltnan1pFo8MVSXI7c9YSPpBUWuXMxWuogLFySgxsEKFwZmzWCPWCoWEA4eEpKLJ0yOPSkRx3
zWfwFa8a3KSTOl8EgIu4O+a+k07aAAUz3kKEife14w/K2OOTmgUCjLOylnZuZ7sPjxOoqg6TIR3G
QZhBMGaLz1jJSnlUZwUOYjxkhBbjNnHjQka96exVZTt33NA+8AyIY5Qg0uTDb0YLCqwkxBYUYgjO
tjYJhQLNcETI+qtjHzVeZwR42LtBeNqERfm5jBp96JEqH/WVyKw+Ke1ZZDu+DF29/Jz4bvGZgvt4
EEFYBoV1d1Mo9iapuAG0DVODYUxhqsGgQNwrKTrfhf3MehWjYZfjislWAyclFFF0+fCXb3qNyRbH
KML8W8z59Q/PClRGFAK4EH2K8qkP0R+LsSYfveAtwC+LrKiOMFmojhVkE57GGRi+7dALe9MK3VQb
Gbr97eGXbJjl/LquNkhnxCkHfl59iZ0FjWEGXjcMIXF1QMGhgQRFnJzigjsD0tulFZqQrHr4pQv6
rE0ckCCGbhLMdQ7FidGCvitfhklhx2Vt42ETNl/TIPGOewO70jdj5ytOYhvCyEE0KiJIu5h1wm4O
hHn6JFm8HSSIaQBVQftD3fDVt/e95rZFZuIhr8NjZibimNt1dfrwJ4I4VD9yYVfA44kpEJy7qSvy
w0lRA9wIrnCWaB2kbdzmwOeOvwvZuxCcPsfx/7TNLhhSHOcHeUOccY8jCjIGonVhVcxN3JZfU/3/
s3cmzXXj2pb+LzVHFQkCbKZsTiOrcyPL9oQh2ZkgGvYECPDX1zr58kXd63fj3ahpRUWkB+mQfCQS
xN57rW+BQetqjsTgS+aS/YewMb+YFnJGp3dzZ3OpTlpqR8sWv1HWHh4jbB7UxyE+ZgFb2qbf29lB
GCY6Ws95v8IuksrJxkEn71C9mUtLJyL7AjtVNsuW0A/rws1Hn8x7pbol/a71eJyVwmwAT079mc2M
fFF8DCdnd1cH3OZQaWzKMGNSd8dMNjygh0irJITkxKdFlcls/ghinf6wXD0kxrd3VuVJaPaoHRvM
ge1j78dVl4lXGcYIU9wlc2ricnPJ8etgxt71+O67rt3VC0TRZC4FkWGtJgGRXOBK9WU+TfF3m6J1
Gbbh1WXbUo1yNvgaz7J71cux6tIN6kQm3Im0YT3gD9P2JNZ1qvNj2E6FgXmRJlmopeqLmhyGPUYi
X5farO54E3EgJVvWda9czxJTTUwezbLb8VPoqfu2JiZvzCzhhKiMc4hm/pKnVpT9aCCTh2m+0lUl
l2wbFDwvomEXcAJPELewSqX/hhHHNdAH2BlzobhM2MTRMUXxdSFjelUw/epjz93VMjvBw9ryGp5r
UXZb4aHqRiMs2HY551lyOo6kqMeUbM9K2aIU+5Y2WzS6y8h0VNN9L1vXfg6WfBJ2C9c5ik56yUI5
2/EElWW4tzx+Yw4qWRv1UZm2E7ssxFG4R9reb55B5eWza7Thly1of6cUaRsyj+uPzG6XJG3jarJY
TFNb9oO975KEVXaXryZe6lVHH6yk77aPt1Iw/iz1+kml6mgOIadrMYriOV0gR4+E0eswmg/dqB/j
QfEmyxJ3wUsgfuTqMqrx55aY+5XYr4PYFkAX2x1M2m98Stw1F7h4JuWkiXvuaiqKvdy7Fr5iSil6
1tiZUizcNnIJR+P86uEzzyU/pnLcvCpHRj+PnBUXsqjoUlj4YJod9pR2pGzD9jEPvC3ZwNZad8lT
lKtHCWWwXqKbJZnBQJ60hoJKF7U+sjam5RoX1zWXSW0HCtWS+Ju779rndtHvHkr8WQbrHmjXuWbQ
wsNOsqS0ZDG1G7IGY3Z4cFMwpRIugm6wugs8uw9h3i8z89/XKBovuRy+DS4S5ej5kzqGj2RI8hcw
FO6Zmqj47ux8XFUEd3TYimegBAHGyzzUMVmOhi7uF58hByRQgCmfnlPhz4OWv1p7tOVKlqXu2mmt
YZfDyjzEy0jZ/ci9+dBqXLQi/uEkXKOMwuHXAyzRIX8/8ukSrzGcYjQuRV5SSbfPGwyzko3H0rh8
x1PGWP9T8HA2SfZBzFNU6QIYAkyuVyL9L5Lnohn37qiNIRe2Z8fj6slP0iXwgIeiM2UCKegpoP+D
awK9A6tKlSHC0tq2lpx8ur63IcZDmHYwersfJOmexnF5zWU3P6SZ2U4EE4pMb/th4FfKBRwv7dU5
SA6BMCvOOm4xnaWkYT58jA9zhfrGTyOhpnLhr8fJPPtozCv46hxbwwTxrsBevmbnddnu9lm9KxXu
bGaTOy6gLpV9eHMzGeB9cSwU3OJxsq9LJ5ZSr+G7LbJHa/uhmfcC6urC24YlA3tP+2jFz1HEVxl1
L8OqvoWdmH/X0/2XdhLvPkoyhhdQQW2HovhbT4d3sfqMCgHagnGgAkwUfSm51AGs0mRO48ziLxPv
AX2wMFXxtC2N7Sc7V3SALFWbYs2vc+H8dZnIBAOHDkAusrHfk0ZLkvxSMvf1f19q0XP+l1KLl/dS
dOsJGhiQY7+VWrOaSM8ym5qCkAPGm92n4US5vD3IvC1E1Sbe2JJgjJ4fhdVtetmXkNprkToAOJPu
56N2I53bk9+27lM+yIFhr0+PUMEzGd/31RZvrcE4cIpXgCC72/YvdoePCOppZGB9CKCI1cyhqObV
hh9BFt07kUcELVWHDf3hINr+JCyfHgq19W8Ji4lt/JDyn0PA9CAn04ty70ns6yPL+z/hXuk3yybI
+seYb/hgdUwzpn41rugeMmjzTvr+HY8MfdpItDxHXEwoPq4T/BQ6Ip/H0Y5H1YtZla6NrCrjnq79
nYT5xKtwdBNMhtyvfU1sqx8F8/mnCPKgOucrddMVTJJ/68gOfyez6fG2W+Phf2ZcHh+7KGltE83L
FNUjbIC8Ltg+Z2XI9mWrBLrKtQQNlWWnPW/Hn22fzdOpcISSGuwHNmPWbv1TzpRXlRl7/sLX3iwl
AS70nLM2QXHkDvrfTHIPc9HQ4p7o7gajUQ9MYgLv11drG/G9nrc9B/1QRHBH0zHra2kWNkNwyyZd
YoTsMQ9FXdvXGqL8g6TKQZZOl6QrN5r47S6Jsr1olmRPfdVHUqnTBEt1KPdB6VefEdrV0gJnq8k2
5qHOqIJ60oqeqlNuhz58KDJfQNPnW3vJUsHjSpt4C5h42jWvFtaG6dra2HxL51T9ikSgADCUwDab
Zq34BZzDdbVpxcyr3YWxqDnh8g+2GpSo3pmhppM30GaMgdgiup5lZzr3ESC16IajTcyxAGtU9OkF
f9wPGzRNP8jez3NjKcrdY3qQXt9nfMlbX/ZsWOM7k7thkNUQebBGWBqjrt3qg6uJoPKqHHXH1yJ3
AGIKDNivZB1lUrVdVPBGZpLdqXRmS+1NnADDU0WMZq9AX9ZsvbcvyxChrIxZ6z/vbobu2aGiTeXM
9xv5gLXwcaZdZMCh3YgTr7ttqyauNQT/sMbNtEAShpskIl/RJF1QlGYR4jL0OcyXkOnlczrK7VsX
x+RjGh/+G/5JYSvdKf3TYvZ8m4PxbzTM/BnLfpkrRySHH0YzP9aRUO4pJPNAYeX3e1/FdilmbKws
+y5mCi0Yrt+iSwe8EhRX3MqoAnF5wJZ26fZB2t3jdul1/7lKjg2atBau8Jp0e9f0PF5irFnHP0mR
LWlpyIh+ULooL04oQ1la80moV0JyaGgcSKXEiHy4+1zs6o2sbm1rn1KUYRZ7GfAcreRr3Oa4EGGK
vWtMPLu8HPsO/gMRI70D/7Hppyy2tPKC0La8TQr3g85uKEC8t2M17zdrqM8L+LQkEe3DUkSBn6Z9
Y7Y0Ys1/7MkwY7nTbJ3LLdPuaRQaxm8mC83P69YXumKtlaZcdFJ8O6JMmQ9xCqn+TnWWoUs50q4r
i3xU9MbV+Suaq/wNXKJ/CQAx0lMM/xDW3T4k2wlbBf/aBxW5kxv7SZ8DUQc2MQuXlW7pAQVxDdkv
E1LdeLKE+YM/RvK4h6h9PQpD07sCq0M2MW7YjkYl6sydZwqM0OGFxewjPTajgHW4X4Z4KXjNj2Xf
mmlgAVQPXdeqC7r9OGfwQwGBOabQYeGZKQeXHSAoF7NEJ6LJAXcDN+8X9lhYxtOEKbje4jnKy7WQ
7HPCneiakCXrMzcxyx9dMkT2rHnaPjruWV4lRksY/VRFEUAo9NBlAt5ANxOEmi8Fl+yL2RMCMnec
c1l3uddTyTMAvgX6vHdKe/DBNu2WX1HYjo9x72CEYq25V7iVyRNjLV3q+IjFu+OOXQMfsVyLPteq
LvYdIlBQZJVVumBMLdeIt205LMX4FXhsBuSDMz9UHpPj8mGO9ptXYrr9vRsnGL/dQhivs4muAN4G
MZQp8cWnYTySpFqsBVWRuLYH45XG86OdyUaAhK2RqrqZsmvmdeEvGq+5zCs/cAeAZA7Ld+K7g1bZ
BmAPc4uZXgKVW9e42BhZDjs+/hqmPSvQ0FnOz8AK2p909uyPiKY3dDkh7nnLR/JHwYk1mFt5kdRe
if2cjwJFE6gu/xH1YtyaObHitcemr8sumt3YAGEj2COHJEX7uPf2fe52CeccDCorUyaAkoisOPZy
oVK/uGHCXx97jE7XhBZ71p6shzszL/SLwZCz1zmesO6a88k9ZW0uP+mtTQAd8zFdqmGIVl1N2oJX
crFFIyHQuhxXzZx5S8TqT2KPJFa7yFGIiizdyz6T3cvGNzRQIwzcDX5zMQIehnsEvHwlDlSsnUBn
wZzeTHVMUL5KiEJHM4du/0IlgR01rsf4acciwCK6zV4FzUFL7PunLbWJr1Xe98/7VuzoL1BIsxLm
H4jFPcWYV0tpzHvnCsCPYw/nvF7WZf2q1zR/SkBz4LZnY4wZe+icLGWxd8BDXWc+0kVna6m931hZ
cLhi2FHaBdum78L75Chs9D479OvmNsxePttQwQlxDECHc2Y+D8U6d1/S3jBMJ6r7Tvo49aVQAMz6
zBr+YY/y+REOQ/Fp8QNVDaXtjSzG3tVVxjLTnnqX8anavBlnYK5t/hmlgS0VUIsVcHMG/e4k033z
+FyQ+VmU4UGI6aTevN9XUw7WrPkrBjm51i2gzuNlBUE6XLlcxV22x+13R0dQcAmKD/BsFMPQQGjd
Pk+K+6WyVm3pa55blu+4O8OxN7lyoVyPaId64rNlPW0xbb/xjaEq94nZPxrLdd5kaBgseAK8Yrmm
8+awjtG0nRNXzAT8bpi/J5mTxQmMSigepn09CJg88KplT2h8G8oz+gAvERiKODovscWvkTkl+Ivz
0UOWOg3Uz58XJVrMMXLv/shALlO0mAUWz9h1By9T9G+2asliRVOszPzR6Rl8NdUzSN6CGnXXCRj+
T2zTIOf1IJf2P3r3v63DvxXb37zK3/73/1HrEi8k/Icx5maN/lMg5l/EA28WzF/f9XceBi9BxbvC
kgjZlgJgI8Uo9h8mTJz/z5vEnRUQUWGzwMX8PyZMgte95UlR4AXCUB7/8hP/07i85WEiTHQ37TPF
Ein+b0wYPCf/PHTBU03wXrksgwMQcwjuv9kwhBPEO1DkKpO4SJbgKaKtsm5ja9l1HjKk3yb/gyGm
RBvrAlV4rp1Jgc+aTVxMTFWKEIxfG4zMNGpgHKZA7bb1aJQMm6wPE6IvjB46xvC+ZL90Ar2gAhxe
mHtOt73eDQd9MFMzVwyP/B8Z89SfGbbUUx82XudZi97Pth3k1lns7gl6jZpKH9p+QIOlwovxPCpb
OUPhsPN8dOfbc3wa3bEeFdun5KXvEYMA5WA9ryL0gJAW/PIjxIhVsETkHTbdbH1J2FzIiuEKkCpr
IfcgKzESDDb9YcBaxOAeScwxm00CU6JKSPJxTBj7I53NSKqYLeMdmwlUQNKNsq+PXObfN7+B/i6S
bdzKVmXZVA87gcixcz7dwy/Qd3k0TfbRhI3mZ/Dh3SVZTO/L4oBtc2GBii/mSMSdBKnmy9WYTFdw
i/tHjSZrqTpc7u/EbPx1XROUuGDD+CEDsozEgh1HX22FmuZmKsYm3ukUqlkhsFRNUY9gDtupe45y
kGkQymb3MpPU0LITIYhS8NaDjWhXdZsVc/wSEwv6T205e/Dc6yfhWPLOBzTq577Pb+GF0RZpPdq+
WB6C6OM7Kh0FGWlsfCn62NQwSPzHkbncNsPh+yvV8YLauncpAd+5rM/D6E8zRLoY97nT9zns79c5
noqvKd0i3tg2Su4ya1NWGlkQ/C5mQz/Q8+JTpon5igVuutK6tPVNTjQQR9IO0A/Xlk9FvS0g+R+R
RFmej205PoDAhYRRyNHZmmHx5VeSTfHXnpoYy5/HojH7nopG8HlWjWjBMgJDFG9R2lpVk3WPX1hK
3JuEswQuym+7OhnQtmOpHdvSCnBKxsspFESV3ZQt3yNEU9CPbNY/CE0AAoshWY5Sj3r7pMXWPuwq
RPiMgsmhGvKu3ysAd+baDykAdsBuKURiexw9aCyrn0EYIQKVZx49ItYQ1Iv86DKFaXhhvtrFSJay
QzDpKDnBVlL2CMM95gO5ga0z254YBmjSTH53Sz37SP7R0aMbr0c0uYeCoGpy7ECXjBJlynTchr4e
dVj6u5El03XFgD6foB+poYLbkwDmi5zi5WGTh9DuAKiK2X/MAOxykPBoLcsgGbCuvlujj72MouF6
zIPuagXh9EDMC9HEL1sPtR/SYwYn4689+f+Xp/9BKZy+//WPcM4/lad/9cKBv+rT7dv+rk84YPJm
6BdgsXJUKAYp8e/6FP1PuK8oQowXeZL/Y14zLUDPFEWaRQwvUofYDlPz7/qEYzVoDncix9CWJX9B
B//54/1TH4FX5P0LJzj+zX6LwPPk+PkwBUSQHlDx/tnlm3tmjAdzXKsCD2KpxqTtS08nqLqT5BhY
b2Gwn3TspKnSqYDLxqTVX6O0A0L9D5fuX/ws9De/GD8LiAgexxw52RQl+Dd9cpmlmVsBohN71v5k
jvaAt0r6rsPqV2B+sauBgh2PcQdFi9DUe0+sNzVQNCRRYGkrJL/WTCMPJXMJJ3iEED8G2ItQJlRK
r874eK2cj7FxUL1n4gSCmmAYdqOZqqTdxidJl8FVRsVL8m9+u9/6gCjiQKVgb94gCVzq333Oxfdu
aJOgatkd0ZkYJVWDQbD4tS+KMIg8BX6rJJ0j5DyyGCXSF9N2+e+vcHyzqf/BUUaPlFEWAT1hALMS
QCj/fLcX3fd+Ra2sY1OY6DpDSiiaduJpj8zOkvNHAIiUnXyr3I8DnkSPUOKcfNlnioRnArJu+zdC
ev6bJn3r2rJb6vhmMlMo6r953B6M5Ah+q6+zDDb455nYUVUes20PsBLzEDIRZElP0FFaeofiHyDp
J1l0t0nMgSXdi3Z5mOQhEJ4gKxvrsHRH8jAMefqV9BgJGrPlWpZZENH7sAT+GXAXduS27Res87mD
/7pD5EEmCvEMzLcWEwgaszx+kbuM3CWPNsDyOcIh5MsekSIt46kbhvv1SBNWLyby/I6syfbFiUO8
QVIfXb1rJpA2kHnnywO25g56NJN7nejA01MU4FNW2BlWcd2T0RSNyKDJQPoeXfY0d9mEnd8t5LNX
TMCYizYPsRa4uv3Ae4Bi5dGRtPhMYDImJ5OkW1xvuTfm5x6M7l9Rdwt5EUN79HWS8hGksl9uMCui
QBPAcDJ8Tx1avHqd1t7VRWEGUZu+E6bkbA+voOCyvEwxU0HsoAtFkBajKUdLg5RL3Q5jAMKWCG/L
zAoREB6FlnbCOHakFwMYH8EvBMBdCfgcI3sCJjb9N0ZGjM3pt3Ucpzma/oThvzSJ4vz3phpDl4dX
Aj7YrXp7RRy9g9MHNjmt4Mx48enW/4WrjzEEPunW0u1+KmILLBVufX6CTkGGr5PLvb1sYoQqJrFW
5su+xwNQaOUydfGTYhqjXzGsdxzKNrBAsjhbKWmHrepgQUAbSOxOTqnDHfq2MEFRgCMK0Ke32U7g
66sFJqGe+7WiK4fkSTfGLEB7dszNNsJSr3tLNn2Oe4k0sFzy+XvOd3s0LU3k+ilo4/JaLHBZqmOe
RnHZJ9ltDewvhVar3cXyQg52nLDSMlZ1q4E2YxfonhWcMEDRCcIWAyQUSpdXpIEQivaMH/mHY2XL
Xvk4RSPq1tiTWni0D8hZ71bd+aAOfUmZ9LAr5kR8moaVmNNU5Nlw3iXaj4oSfntYcsP5fQ9aCZ74
dsTv8BgzXL90H7aP8XREUGgiGrBWN95OKCgb6Kjak5jKs8PscpwmerRwcoUGGiFEat8nxMe3tzZE
oMAWmxn1acEIHj3C1nR3e7Kve6NhVajaKI/nina9nx58MBIOTGh5vbau1w0pfBuuBvmz44TUgOhL
RiNMLy5kLWSRyBygNS0A6To3OWL0MFtxr8d2XPsv3oNmanoMK+0rmjeN+WQW44HHPmYIyiwx7JJ9
KuDTMFrAhp5hqqI5p3yZ6qSfjC/5dChf4ySAHRkIUsSk9mzY3iftBJTC3a2mIq3DNaB5ofAI7858
i82xQTrf+57fdXO+j+U8GzxpYW5nf8oWMYRy2HLzAvk6X+rQx5MvnXPdJx8P8/wpHpYeDqSLYZUe
KpM/OwwKutqkG+ALoGJ3tZ1o21UBKb9mnIvC1gY6J69yts1LCYQvVmdnii2B0gdgoIq6eUlvGV+o
xYuGgIOguhgQYFdhiE5sIPvc6M1GpvJpock9Idn4J9h8uNsi62CAIMXQmYvZCokqPvfhqIuxSJ9T
Dpcd4puGh134YYqaqGUSHkBryLsoIM7XcabnHxjcYWbIOIymkX6XFnOGOpZyzkO0VwvZaV7tfQfM
PobjOn3OsxUBKD+x+A+aDEjjrLnLHdK0YqJNYtYJBc0L9ZkUi1swb/o4urdHQtbLNi4YJ20Xq65E
3NfrE9ATMtVxzoWogR2DS5FrHH700pMe6QaTf8vSbuiqjRr5rhVNPxYIuGXgdKAA4fr3u6jjroMZ
ZgrpXxH7zI9K3/yvytE47WB2Zu1rK+iC+NW8Jiec9zCtTWpgyDbYzGPgZHzP9S3nnEJ/BoyUVTzZ
6DNN3egqkcjiU7It8NanziPTz7AexnIIpmXIFK5Jclbzrqa7NDtCWt72Ht5AlSf0+TDdIurWiyVH
DJVCvp/8ghHnUFH82I3HipSqVkVawTZDWqJPOmTQ47Af5NTBsTEn1cNehckyfyuK4Cf4wRmYNJiz
6JtcktgeSP9G0rJtYwT4QOzxo2o9nelTpDskGnC8R8lllOX3ms/ieQMaSM8eyZCiQkaUH/UiUI8v
Rns5vGKAnuMPNOewd0OXOSTjHBzZioo2wWg9Iol6HwqFgyuQs+hcpZIJAUSaqQXoTafH8xxSRClB
n7oLhW641yvJAo40UJogy+T19h4hr+1rx/GtJcYpgn2RuP1BttrIE0siN2CL7FHVp1hDllWcgzHz
YcIBEdueqq1GuRzkaVzm/pNy7fozFS79w3Ztkp9JIeb7tAMg+YFuQMSuw35sQ9WPOYTIqcOlLBOZ
ILKZqCESN02mixA6TY+okoMBLjmmdPhh8oAAikA6Bx/sKGsO8GsUYSoLsx6xpeNPtw+ElVkfo2YT
M+Q4zWGQ8Xl0twerhyP6JUQdjAx03jjKwir45c0mJv/LIweCmVnC5D8jtTtE1eiPFemONIDBIVBb
/uyPzTtcXh4QFFd00iDfOa5flTn4suXhLBiTNHOTOkOLIdjyskK8QmNhSzl4mn/CeQUJRxYmQsJU
SxXLcvapSa5RulBY2Vwi3qbxwIqHyUNHKeWoxFVwL4oXtJ1hudOuG3/yfs3ttWuBm1wlzqbRzyPH
PajWnWCb2IhP3kk85dtZ4nZe6NqStzWNpqiUuZ2fjj6afsUIBC/n9pj79IN3GlE8zUOBRGphDnIl
OlcSi2yMEFFEnwUfpLDfNRmTH4C2i19gV5BTNtNKdLkgj4bsvHUxg7RlkRE9IDZkdzgwQI5lLjq1
nyZrgJ3IVKVLaWJIU82xHOyBSAtvTuHYh2ZxM446oP3NcgQK7TqkO20bynzx2Mnm0cBEY44O3xK5
9deE+QXJv6n1X1zs8I+yLS4eE0lwjMstT24a1y4JAoLKu08GXiqIpRynNbQ9TkMoid9bGPHR4OIm
WbcDp1IgZJPXbAn+vVtdtCHdR5I3Lwv0xYD7ckA0PabQcoWtmlyCB7sJhUJG8/2wQZM/BZeEtIEo
BYs2Sqz8ple+89OWFeqnHIEmfJAZcNWGobh+iXBi0dj41MKl3miPUw78DMGvIjhxY8LBHQHkZDup
xZ1FrwogB1BG+5vfE/2EqzNvlxQZ9M8TzBUYkDYJrhwxF34Y/ZJOJ+fZ9HPdll5fbZ+MHYyklL3r
yfNfFATYzyVEM2qj5MCD89XiRJwx7vy3JHEp8nS5SUmVq1V97We1AMKZJ13U6F0Yu9t2AffUW0Ff
VrT2cBY2gjIPoB46/0b1JEBlJMPbPqTh7GFaTJUhUSYfuKLBVTml6ytmHtGV0G7TvrGe8LQ6gBTh
G9Gawni7ESiA/xxM5ag4cFKPsFP7kS2Z/5biS8IJKSyFGtkt45WoOM6rIaXyDWwKUI1BpRM0sJgd
Q5np1EdNn679cU9YwZ4gxwLZ7Gc9FTh4QIFmjHMDwHVjCKxWGZ35XasFeoxchBz+Pp4jrFSLtGm5
YCL8Eojz2JmE0X/SxSP2AtUcMuUcz4LByMySbzqiOFUiRYn7gdpUwOIWXearKd2gS2cUAeaq1ZnK
ztzBrS4pCdH9GFx71BCiIe9RoKLnedyKvHEE0WVsVR4wpSaJCTWUXSRrsiOFv2vAFNYUnxZquIb+
z9UNqavGLJrWapZH/w6C9gAzUeQo1Uc4yMuAVuwRO+jt9I1DLm8TYDOcOTGmScDT23Z38eR6VaFf
Cl94R7IXhJkJvsBla6jQM4x49DKr/tyFhvvakRjUTVgHDMRFVwDXTHBVEZhv3fJxx5FW9KQPpLyB
Dceg/Dt6rxwwT1BVXXKhsRzPEYza2h00gvALk3PQxXTvIE+Xju8I79pieDraWNyG2KHS44L+a4P4
QpVyJ+/y6WnEBa+kUy+J1bcsUrJ+2bMZx5K4SD/hPI8Lwh7dSZth72oGQfJn1HIYllzOV3hT+7nd
wBfqxMgrtetDEYYvhOIMo+gYvvYFsQhRqfSaD55dB9tdIp+Pjxye5mXo4FYKBnEWTzc541Cf6cbA
CxwsNMT12Cucv0ICqQ+rR4QCw3pmZloecc7PjLNeRLjuw6LqZabfOglUfr01H3L3SGly/WEUeIg7
a8/rjE1709NwHn22n3tKXLM6AFGY5iqBA0DuQpyIz/B2HyB6PnROkHOed+vb/2bvTLLkRrIsu5ca
B/JAAAgEmCqgvfW0jjbBMaOR6Pseu8lNxAZiY3nhmXWKNHrSTsxr6qRTFYpO5P/77h8mZ7I2RZpN
vtM4VFRCRBKjWc3XqV1l+6Gn1edwrbhd+G5YPJZlrkGGAKeYvm3GZ1Eszl4EYtzNsrmknLAWBZYj
q71rZ5qbDRye5Y8sol/6Seddn6hbt4WTNEq9PrXWcinTxqR7YvTGdVkv6QZodCDab4Y3ZZHvpVsX
R1HF6mix0i9dN8Q5A1q6sMI6OLWuo1Kpr9qeDqvjFCW5VpYHlVPqEFmk/Z25fWiL3Dn3mGXuuAft
QwQ14y1A617QZNH3IjO+GFZMwyUps0NVZyfKkKbfECw9dqbbX5AOTc8BMemVkk12bWLD4sAto2Sy
tvC+8ZYiyMFOdBd1jIFYQJFY3wNLsXebBntnLlYKzJeehrAg51rCpm4pZubbiYbyDg0WxqTJoKPg
jHe2s9RXeZiDMPZcu1i2HjJdoUvok4u0byNSeQ2Q4ZTVZ3swplspNRddldZgF4BuOssGZmAe0+QE
4h1tSPJYj2Q8zRtlmA/0pELfYUkzbZqunf3J7CNWbB2vP8nP741tEkS87ed9xKt9E3Pp7PvenSqI
l6hdifM7h5XE7WTL4tiBdWGZGjCQ0Am4DGqX3EBJ701pSU+VnWUM3/VrnqLOWWnK0NfdIGDTGS+X
KSn7TROmB1Yxu0ZromMQ1cFXuzb8CACPm8y5tdkTn+HJvi+mo111EuXbEAQXI3BG5dSnYE4fpq7Q
z2bjDlsHtsbsVhQO8s2XtSM2ZaGX5zlJq4s0SLyGV5kXQBFt2pF3WKRYGep95FCtpVjLu0vmm6Tt
2U/pLvYKzp1HMmHcZ2LMMOeEza6JppK1VhR0NQVdnlxzoYZ9ikwGXNe8hhAMH3rHnK5o5I2kHULB
pktoXwsiBoETmh7ANKIB6JnNKBa5nXhepY52hlMRN2ytp21ky8C3VRs84pBQ+25GVyCU2EqXVZPR
CDBM3VDPo94K3x4isUkqh239FO9VPoDuWgP1BG4Q7CsOAOgk570q5Kao0veqzMnoa+KlHrM9wB8t
J2nZ8rnA+pMOsj5FrRj3TcVtyUPJ3KcO22wz+0bjkdNIP8VbuvkqphOJc2F+GKE7qMHY0aGGn4Yd
StRGZ4mh1hoSQjb73NnZQ9Ev/K1YzZehO0eHKdDc/UBLZ1dT7fOKLloZy3jcGr1tU3XIdE/Pu/yt
mQUcZe1+yzSe12kQDlvYsdbLYpq5tbUCFqnNGtFuKb1o7vAUj7J/7Ef7EexOkdFm2RMPzVGDKWe9
3Yj4bFUrcome7jEjCub1NR26FeJejmGVOn6st6Hrcx1V27oFgZ+j+1mqs1QUCFKXeyeEipyLcnwM
Gu65KE0xtlEbchMLlMgs39JBIQS0As9sM1hcTC5gI1fpEISH1IZVTZb1FkY+cFqi8ACxm1Cr7Uu/
jKf+Mjcd8Phg9ZRlADKyIO7As3/GjrJuKUbDvKqN/Isda+XejOKIVAXAfDciYGzS8TqgCr4hx/jV
CExuJqlr3HMV31BZB5p4GnrFajw1Q3zVdV26paedPEnbdc6Io1AHzvn3IFYvg4r6gxhz59AlozV4
RUvgYIq7XdIat3LJXjvaMs2GxifNyll9aYxwQnWWWdITCX3zVvbUL+ym3reSJ5hLVGDTUYLa1FFZ
7rOuSk/aMrTXMoBVaincevTgyoMV5s6FtbC5qYJW7ug3jJdGBiQVxBr9asxDlNn7+dzTd4D4U75A
8nLQNRF7SV8Lbxq7u4Tax0odRofeKh4azRh2VtT2xYb2ZPuUm4mNHgxTWYMxgluk9pDahBtWWy+m
UZrbRWpoTNKBQu7spk8BG5oNPFDhZa3V+WkXGvucvHDkFUllbsOUumxrUtqIyZFt52ohdei6zVXb
mT2Gwy5CyabP6gb8ooGnpW5eV/m0N0aTr93NlwWeuKNsKLznRnPfLI1+aNAIPccFDiW2VKtNpxk2
xlI0x0CPhn2V4bQwEq0/RWbqgMyB/G11aPmbMSkOTlh4cuhrpHRZcNXkA4IZbZekbuFbc4xKcaK1
DrP+pNgewmk28RcRt2ciYZGf27wpeTQr9HkwA0dDVDdstegjsBw7RzGKoD5dWCqlQnzVrPGwyB4Q
sE+Pqe08N6y4zkonekKoo+US15bQcxP7hn8RLptVJNQSre+u105oJk/amFDPdVBXbBqqKJWnbOJh
vMk2QWelh7GvKA9bfXii2sBCMQeWVyTOp0zVhwXWcIPxidBD4S67otaIJrXGvZJJkm4mVxZ3QZVe
pl31Q1tIgPlVat4semCsIXFjV4+t8vXptafBy1OzqA5jGPimSo7uGGMZBI1/ACy+bVvX3LHfOUGE
vSDQsDL0Wckdb/juBTy6vWhHxE06ihU9jqZzlehvQfdc6r31EoTaQw3n5jVJ2viVWVPliuKuuBeR
zuaGTEedkpvKeOFdzyxiqZO38Jd15l5KrfPJirRshqn2R7Qyd7Bat13UJ55sSbRvtDwAI3F4Jheg
3z8WWI6z0MeK0ow6zXYyvWpEgn2jyOnN2VRAj+4yYBbSaHu/anQj/TFe+9vD/L2bXqaAQpjs38Om
fezL8Sk2YG8L92HSl96r5iK5jGlWUMDVnd7VaxJ1IxQv5qRcuwqiuM9OJSHo+bICH6y+V1HTRFdT
6IzBYWxjSk5cDzTpKg5/rePPJSV4wBKnBHS97OOCMJ5HAqWod2ruY95KKw+zZxENsrJJAlNvr10K
i6ZfWUakfSH9nWr7RGjRcg0FrTtvlZGaibnB8qMVLwCBIV7aGm6j3FDBl2xL+sS0niCdXIlxlgI7
WbY2NO7hWKviiowAWsKCqrf+0Nhmz+XruoV1aHWaSVcGOjtxgj2oswsH0uVZm52GwgHcSLFvENms
UFxKwu8MOg7gG6bKmQ62GJaigHlYnPK7Yn1XbCdOo7pqeTYOd13lVg47u1KT7B2HZdTFATzFGC9r
agfJrYH4qvgBdTospWeum7FhY9HP5qRjUh3GuyWyZOoFLuJecpFJm51bbgHxFCRJ1hzydqybgyNK
MV5hDwpspGxspR7pxwxU5ezEGvYA5SlWVJdAZctFn6tyS50Jj8Uuy6CC6UANA4hNay7O8q5NlPeh
31UbvRZ6aqd7pWajfxzLabQfwtpJq5lqCC2E51FEvIDNqDTFjVChgeA1bYMOLZFsJhB70GRjoBpi
Cyuq/LSBJeP7Euwgqc4S8Ysx6YVkTQdmcyBKI9UT3YdmdrYhRV3SczLm1f9m1yBqbz1Xgur2UJVl
ultUbIJ7wGGzNFoyl6TKCrDlz5WjkvLdXTRWRGxs2J9MIKfdtZxrwZ69i8DBDmyxA3Wemt6e9rE5
DPmFnkLi7gu2XM9VYOGbobwRetHUUDOYQE9/wI9GxW0dmdSzuzQqL3UHNpXY5OxY71pL+pWgqOVE
Z5mUvTyMOiZBQHwevxsu0dk9sOJOW6qRInX31toNOwqCySxFdYMSlk52UPfNeGR1OWv9EJzrOlQs
FSVJHw9lXv5CTdP43hVZPO4VG9DkSqudCK0jb71TYWXlS9bXmvKD0O5sshTVrhjnwGT7P5s3VdK/
RrOmk7UKhkfJfb1dKMJfC0jht5TnNc5c8ywn1zwXzbo/CALeMqE98fIrxAXGvSc2JMaNCgRqRfuV
Qj/cmI04imb9vd1PF5GROl7YY9Mt9IwjdwG9y9SG5x1sKuRNXKtjGFnadZiH2g1BrircTnMk2NK7
Tv+elm1wKUCqwiPfRL5RwOCGLuJF3eW8gq8DtFSP6K+1CyoS1z1VyK8R0eTdiPLnLZ90HGItKjI/
oDtmDB3oxZCW+UuYzsQshRV/lfY8vNHQzfZp6iZ7mKrprglJllRJgqBXlgtGrtgqkp1uF8N56Q2O
VIbfu7aZt+liIzmdt4b9Nriuu2udaVMb8wtUile7zmm06nYPEhF6itDUiUqmfqhKNoIWuedpEtdm
882e3JOtJZz2xE0umqTYBWVMHZ02cH1QVZNul5lMLQ8GKGIKmW1DWrBL2ZXVlKbqcXx3hTjDoBw0
O8qIXTkoI5HBRZllH/Q220ap9lrCfniqySjsG25/u5hLeDGXdc1/LPp019iCYOeik1T/OhWaiVg2
z4D9MzEtzWHMJxXuW43d5Ia2pvs9Fyp4gDmITkYSrUlc1UW3gVY2BAtRSRtUukc7PyRNlZ95jNP+
tlWZdJSzJIsNUwz6eArtSpWH0GTdCSaJJ9vHaSfeRT7oth+NYZztyBMEmKUDG/5/oM+JVzgzxz25
CDoJfb6wKyIm6T5l/FLRZqSoJXzWbKF1qsxqIrwx5vIu1QL32xyPqLlRRMTdtohIZni5W2SPoySz
tzFZ08ozLDjbxMmNiNmY7FvUXmGToGrNWvBtoqfb7EOexCXhI1ajm6CK6P7UQWM9SwDyH3REaDMv
C/0oULvMDneG0uQ9i162ln0oOoSxXAOTb3dK0zeijqOKSl+cEW0wrP5bNCdR7tMvEskxAii3/Jj7
iYQwYsd6p6tcB9oYFt04sVap9APlQMS+IfDOo5HOBTUtx6R5kgt4hF0n84Futb2kLyDyBAIHutTw
sTw4Ih+7LarJlsz3dBJNyZXc0DCk2JqltLw0HOm+HZZV4Ot50Axe7LTFpSo5BJ7gWTOfm4HFrFdg
cj2JMAFoT5dYFk/TNGjhwYka1oWSFdJVnwfGut9fWKjUsdHSPQsK0Z2c1NWcx0IaNPDpz1KIlCOq
rUS345ybk3j3Cq0vkZ+6NohevfT1Q8yGOd6qPI6aLeR9he1wni3KLgFB3Nyk70HFedaPwAhu/8ju
h1I/ZhkaZk2d2j9kTQ+amJTVtVte1vGjUrKNfHyVjvMUdolUF2mXGo+jmom1bf7hTElRllIMJMgQ
s3kmUf+KRohGfyRIZLNxLXt8dupcPPwjojU6jqQa2ejBIFo5eiQvmOfgRqMVNW8Seyqf/xEqFRhJ
7qD2VXl7PS7x5GGYaNHHmW3//o+CsjWs7NBtKfSQUSpMY/jWlaZxrRYLMWTNPbPsFpTH1fEvbun/
84X/x4UG/N/xwv2//tn8659h2bTLv/4zhCj8a1rFChiu/9//8IWYuyyJpYNugm4AUkFQ/Q9f6P4H
zQUlwQgtXRnAdf+Pf2eIBNcNy0jDJIyoVhrt/0qIrP+AxZL8kS3/MhcZ/w7//pEvBH+3HTxIAnpL
8pHqg50FIz6xSSWBEESQn4LJXq5Zl0cHolLd1lia/spS43BLVyygBm2Ko9NV5ifY2/oZP1Fvf30H
fgbHhS0ENVsFZj+bTCY7Hs28qUO8/5ZAZ6zXV4o0/7maLecTNmn9pz5+FHQmJCNuNYX47MNH5VrL
WohWSNiXOZbJgoRggeAw+YSbMz/ghIZgtwBG6K7gnG1zFn/9oKUbR6weHFOlGfNuxGVydLDgxJQr
BvtqVDnSc4kvzKQiHTsdju/c1o616udvEl3f5QBI8hDqmW1CiTUUFpzFdu/TWUziQL2bAnFts+jf
dRBWNq/GIU23ZTLyPplx69b4NgNxbdFZ8FjJrMshMq7tNqy78V1RmNu207i+EZO0RSji0MijHkxR
j7JxRhMkGNnWwPmnjJ4Y4JJcrx8jFW0bfamsk0Fto/gEv/ztxFD7FK5ylKDbTqv5w+81obsPeKmx
LA6nb3Y9hbtg0NJPJFN/GXl+Pv3cgtyINsV5lHdc+B8+pa77kZQZ0w9U2IqDRvfwPLMY9Wau0Qd3
MLE5aRJ3nN3W41bGZnxraYR441WDym6ivx4ZEKDlIT/RT8+Nv2FrP94CcMyglqi6HAaNsHz6gPk2
RtplWcUXW1rDwec/8tQf+qk9RFmi3f/5s1bt2S83AR/GE0kAQJrcc67+QY4w5ROHFqCBMcohfqBn
65B51Jf8wIiX+luYWsi5C4ahPEGOgK1QJVi+GeEwJfQiZH9vOZ1TbYWYB+rP80IPMtID9p4paCIe
UIvISILG/tWBgoj27KhJperAf+5Gryqmjvz5aNZf5tdTCo2M93C1JqBBMlYU8ScJU78UqACXggtH
zx+WJoMwsMLY7zvrsoLe/fOH/c1pcpnPA4YtARzVRz4XZqzgDQvtYaVmcBlYi8UWJpuvCy0wL/78
UR/FS0B/wuUU/WV71E1DfjiwqAhSzWZ1Avka6+U2zyo33g21a29lSjP4wMa/APLMK/Khs7TC74ts
3Bu2g47y8qISkixsqGOtp0Htbg2WjP2mUpH91oTBEpOQKArAa7tktkXSzV1ECjWtrvBrT3A6UxgO
vg5e+mrxR6+mOc098GTARJ2wz4pTpErM53nbGeWps+zAvWZ5aNNrneXbJJ2sBH/QqlNZoB3eID3i
GdXZJTM6wjjSr8jNUrMfIvKr+z//aivH//Fy4A530PStyireKL9eDqnj1sayhu2tqAxqT8CKMHTI
mGjWOtMgHxDxNM8hmRmGKLSdvV8GeOFtTTTzunHn5H3KWlnQgze7Wx6wCsKvaZbnlGLaJaMSrGIj
k5F2cjaM8/u0hKg5amoWr38+CrHegR8uapeHoQF8jamJytKvR9FlDfEdmYVeWZRJvpMzu0ZTCxh8
4xKG1otIQQPbJKZoXXV+a4kJm/Hs+irL6aYMrL+JEA32STec/sG0K9MfNV42zHpJKZH/+ct+fHKv
1+nP3/XDoytwGm7Q9ZmapOboi4Q8ukQau/3zp3xE47kd6DPQOyANqJtSdz6cWHbK0JQZRMeYDflb
ZuJjaISRXudTUt+HjekQLnAgM2IzuzLEWiNkvtIUgyXI/ubP3+X3s8NXwSnJo5qvQ5Hw17NTxZMd
BnUZ0kOg3Amn3d+ZzUg8iXCCTn02NBUBJrv55GN/f9IhqnRMxctL2dRIP/zQqg6IjFusXShX9juU
bPWFLOtqY81FWpDNx17x5+P8uw+0MWfyxMOjif/t1+OcloI2Ne0rDzSv84u5tBnuAIxaTq0gFqny
T15Mv19JqGh5AzrEMPllP04mI1VND3XG3z9m9crzDYVHdNv9t69XPkVKIaWN4tP8uOLNJjoqGUVb
L2pcSrMjrRQoSPXJmvZvj8Wmz2lKUwjxcf03OoVimhHH4rprjU1La1/T+ag/n6G/+xSa6yzbdfIi
XBy/nqE8iIcBiDBkMoEGtUMCdCuJ339y7/3tpzhy3aIIaVFq+vVTZJijuxh5GimguWEjwY8PRDKm
uz8fzHrb/PrQIyrAWWH5SHzANj6EX3RjIkWxTiQb03HcleZk7ir+6h6HMOiL3cyP9ER7JpAU5icH
+NG8xLPFFNxYaxJZJ9rkfPhoUoBm3UBbecwOMbd6t5T3HVEXeoZzsS0Xd/ZIKS70qfti11vf6HHf
J7FEzB/QBf7zr7D+mB9+BVSL+FrXvSJY+oebTk5GG0cWRhV+7Oo1rAmIzCbVCtdigMqfP2pNqX34
LEvwLOFNKS2GW3y8SO04bCZUb8GmjBf3kbvdbTdF0g/KK+ljWuQS8Sfs+2I0LhlkFTOrh+mBFzB8
lH5F2EePCd1FcWxJR7TeRKlkIieMrW6X99TJ/L7pF3w3C3gkeZo2oc+EtxzOQaQBXiWWt+DqjU6I
yK2xPu0thxEYn9ztf3OIaxQFB7binYFD+9drd2qqiEo12AfCuWFHz0oANXb9YTHt/JOb8ffHJasG
Fmxs5HVC7fqHMyc6xFKW6Gj6UFz7PpZzd6F1YeqD3v0o4Y4+Wer8fmQSLadugYcqXkPO+pb6aeHr
yjw3l5GPm+cF1ESrJtYt8B4brRW6+uRn/JvXLwelQHrsVVhM1eDXT6OaGFgpCM8mM4jUVroqTp2D
y5IBI8EuWIgcjKjvHnMk3Hd96zZH3UQqlwqZ/net6X/Vnv7+lMCNZmA6p1BAct/9cELNwYkHq+aa
VcNcPRnhiHNwYggFUzAQpmygnZdjlhGXFnEuP1mT//6Tr49zA/szu1QK2R/OcDqj68p7fnKQA8tL
1sFlbUw4P9Kmz37wj8/c9X60dBaw+DTYo318F/ZBHqVUy1l0M51QFJbmI8oI/81LyOJYsB5wXk02
nbzifz2piJwqUfdMSEyIkF2FCzDjPEXaxWDK8pOP+msf9vNzjbNFY5VPWTX0LE3X3/anyzVJZWnk
JQHvihYk7WPlBntaSFSehhmHCZm1VJqHRZ/kclQphWlOZYFxdiIPihskcXATZHntUKVOWxcxZ1MA
JnSAmptoBHa75Wkje5rYmdS9rtDiJ9Iy5GGgusfyJqa9lzFw0NCe/vwM/f08cVgIh+nGIC1Rvx2W
ZVXhOjfO01om2UyaBoWNDOiT2+/vfj2YYFBIHYP3+nT59dcjW1HYfYaTThZD/XXKIhwOgTNqyc7V
Q+NrxVSZGkB56L80gwZLIwguig1nQzynYRYQ/bCsZYOJkQUCE69ARAXF8abGSpelUcjTG/tZ5o0U
DCZIV3SN+AwM5mcClyOCcLFJVZ88Ln8rPXJFyDUjvQ4OYEztx00OeES31EmChzNL7hHcNa/tCDoF
WqJOFrP0tghAjbupyuP7IBoIahByvf53zx73GfcXn2+y0/rrqffTRdnnmRqyAD8zpHDGhJeAugZh
1U+O9PdrBIEJq3bKE8zjJcb968kLGdSUjMxZ9wQt3k1lGPI4BIO+/fOxfPSY46WzlOEarAWxLpJn
/3CNMDSBBTthUo8lxPhUq9z9wXjT7BDXgXPfx2bqz70e9dCftu7HrTVdjqOjkxORzmWi5vlFdHP9
5ZMvtVbUfr3tebrwypAstLl4zA/vjWpWDNXV4OKYJSv7C1yhCBzsQq5GySZC5jECCxeImaxi3lYG
tJ9v97kybnSo/vs/f5lV0P/bt+EcSBsPDe9nfqRfz0Sf96ILGcvIhJakpb4d0P9jvEo1oGQqev04
RZapAdkn4P7MJk5IcXCXfU06Ai2bNFXgb/GsP3R9aTwR/Uq+5DghVtoSkrYHFfBz3YpfmYnszBuq
UA5hDohDqLPIpN1H2S8m4Wlq91bQauFNPA3Luz6xsvN45U7hWY6TvDTIqb+kNKt+5KhQsP7hp8m2
rhMEj91cTsTnK0T+rejcbyw4HAI99NTNbeTQiVpnXJimB6+mSEnziqE07ObJG+sj5xRQO57XXqTg
5ZlJ7Xts1AxfSzoLvlMPF6RKtSzXyNPUPY8MtwWGUlHxUsuWURd6JSL6gXpGcdBAZDPsRD3Lb7Vy
s86fHXKhfkLhxd4VctYx6JVuZvkd7Svdg3/txotp0KHbnXyWL0jEx7WAERWPFlVehlOFtj6cXMAu
BkcbIyTLaGDV2HdtJ1KG7rpgOILAcQBj0QOeLI2zPLVFQT4B02V115tl89Coermh0avVuAVmnsFl
0KcYT+LuEdHbQBTOadPvlTF2Lw6t0osyaCMSo3rvRL6dL8U3fbKLrZHP+XxkomSMh64v7RZ2UxKJ
qEukbXWn1ZNH4Hd5pJONLMaEdDeOrTS63h8Mu6PZatHsJOW1GnjRLKO7AitVb6Vcptt5DNxbqfoR
vdYsjAFOse9fC1OnrMYFyfAvs2uy11wWQDBJsiyXRZq3C5i83l2x9S6eI3MxX+yCUIsXzo1YBThm
lN0IWyNXE3WxFe0ma2YVjW5wtFhdl268L5vcnfxpMux+5aRxq819nl+5ed0626UwedTqWdk3+HrN
fMYKmTFyhbhuUhCe61AgJU7NRMomaDli3V5csWXAXIQy1XQZsrQyN99LUMfBg9FGRVkWKXhfYIPe
ghQFrrgm9gDFaxetsA6DU9jok2YNfFHWTdp5tJ5nnwHZoLkt5CmtCAc63MMxXIA5crBo1d1m/fWK
hdYtfXA/kfoCFkxPnnFERduetdK1aiTIpDh3Ux5091WsDVS4ST8/l01FPnNcluElDzKClbYCqt/1
tkI6E7DKvAiWJHoY1gzgYz8gACDMWY3J1oUZJMGSp7A4ZuQUjHpSVTJuCiqqthelgo3hQLy2AcwZ
KzrMFNs9MRhEFfPFqG4Zx8dGhxfa/J2QiDqnVWtkcNPjcJ/mRdN6WsWaha+TF187xqaGJJ1VexE6
TsWkzSHXjiKW6msWRv3zVMF/k8BRA3S4RNcG90SPHgTHTe97Bo1b53S2OxyPnVNcDESgo32WMlzX
ixMLG8BskV7zulZHhyimfvpK+GVGh1wNWHsnS6/gWJse7KGiAXSyHXtMTnUacMdCWa25D4dpcemQ
Fncxp6c8jpU22T63MFiPW6y4r6M7TL2EZjCEX7fME+2QEOHsRPs67lqmifSYFU3kDlRcy0vcpggX
pzFx4b3aPhfo6gN9DwMs1C5KAKg9x5mj9ymsF+ZX06jcaeDOJ7twtQvDpLbizVpQvbFIxPoTUMW6
ycIB0ZFj89xGnJcb32CCLOWZFaJSJtoPJVqRan3CJkzl00LCP149DQlAWCimmXZQkQS73lFRddSj
jmVPh86BIV46Y/G6zrBWfjqHT1Gk54DlWm1E9e+C820Gd1rovOUx84PmiFWwj2sOCtFyGwDhwKhN
chxV377HLNdKzzBGMNQWRlY/TLCbNa5HMFNcHvP3rFBgK6rrzGerm5kZ2ocmLw/wRzfx2slwiW/Y
aetnZbMMPkJ1wigsf2kFdEs8pH7PtLblpnCa6I18vjNeSJfX3qFz9HbwZDdSDo8Z1UoigZ1F4Ce9
XvqpPjgdciWiqktpj1+ILLMiN0IZuhugUpT8pMMJtkPY9/WXRU8kYWNxWcb8onMwnFWDIRHqgfs0
3mqKwU2VesuJIxWrLSYJJibqEcvU7GlbYVrN0/6+iNUNEYt7hrqsI6CxiBfXcV19zaz0yFJ7O6bp
dyzGO1pmR4krnhckGSv7KmDt0jOnzHdE7kNM+I4s+w38057Wxpekzp8wMHtW1Z5paCdfyiRGujqc
pZ29JUpADpaXi/ha9vdIewnKfBOscUGRjsy327dzvMuIk8W5uePVqnaKbYMfW43gV0U2tpgsiyPC
07gdccW8QJSRrK4o8jEL9ZoJk5BikYj6Oybt2KhkJQJRyrJnik78XZqyCosabslWz2/CQE2+Xtf7
WLX3/ZDv9HDFn/PyMhgzHrtEZUhm3FpTdmTG48IR5l+6pnlirXFPxJVSTBeNL8xpbQ4Q4ftyXl5Q
/hAxcC/xXJw5/3emkT9IrTxIpu1t0s64c6rwNrHVUaYPTnhpynVSF6vjTc677sxVhl52/IE08YQM
lNn1LrR52D2IKry0IoORW9O47M0lOrYT1fYwHr8Qp9uPgyZwo6ljo5sP6NJeBWGDujOknw3VntLR
LqAMvymzYkdl+3ki4y7WaExEIVsv9S/oU5GcMA6zciSlPs1HgoVyWFuMfVdGX5hCuokYsuFrzCFi
ZCWuUKLIfI0bO5fPgxiftPrZhK8JteRb0mXvbTCSEYM3MpLpIkzSLZpPFkT5dQDiRfxTHJNQmC9O
zImfZhh1bYRhigo/DObzuCDHXJC2Gfp7yQW0rbPlPTZfRhqZo2QAbiifMu4nuCjMfrZOGlTWdwzW
dgaKADZRvMAgBOyU7xbrlnkarlQR7uU63N0ME4Ycd81XAws14Yz0JoubQym5KpKQdMrSv3HjX+Pm
zo4leZBtr3jE1eV0R7isBvHpvqV9OvSo4hIy3iJn4OIGMSfi3eJy7Cr9glm3aseL2XmKuHSsoz7K
SwCUAym1gx4QEnYqxmQjAswJ92POLTeYhuJNZmpXdpIuvLBZgJAaOQQsZ/ZMgHxHHR4xvbL5nhj5
/eiIr4qgktcS6xtsIlhtVSn9SGAkDSgKW3rgQTwFF2kup0e7MLUXww3Fe25k4ewZAiKb3aSBKQC4
lxZqxkzyW9epSHVJdicsIs3CxVPXzvUdCF3NoIkuMgjZ6POsvKg1Vv4cxVG8QaSCxpv548tzsuQi
8OZojpmBHjDmEvx7SK+UU9tMTyIf/5ShPBB+a4QlOWjW7UThDHTonpmUI7nDptT3WMctiruVJnyr
FfF1sGqNye83MUln29TQbJQ272nS6MU1qQBiSwyqqK1Nh6jG2jr5QBIR2oDx3qJckw2EA0wSmIZZ
Dxu8V+URxi9S22HqGj6+LhlQo2h28A90Tv/KngH414imO4iwgTk4YUSRFMcFDhhppaRZDa1CqF43
jvMOuB+9dNYQcPWaZX2rBm4vv85SjFqNk448wDoNBXtlzijA2UafumKqW66fpSC6QGZtNYx3TbIh
/h0QgQ1SjLN4FQP2Ok1d59iU7fTOSQg78iaMPJxK7XZJ41EQ41yzKX1tDwhVxp45psKaWIjISTTf
KjaU/BXGcd9hKsNqQ1uYEEbDC4VJ4HOZZlTsKjHvInxOMJ5AGj/mwAK0Ho1mkBu4zIFBpWgve98c
TZnwIhlZ4DJxMieuRI1gONdqAZiZxWDekZTVy6uaR2zq6azSFKSmGZ5dzBLCN/WxhQMkR/kjAWan
nF2jUrYGdqmYTbLoTbjICLZ22jWPWicGUs9tSJyoJn/myQASlPuxJWDUMurmkjEGvNxRSYCupiFU
oYcBAZreEInJ89udjLeFXk+NBoWx6RmG4tCnLxQ8qrot3iRpLvL9shCv+F0gFbVeR0VLGfGS0dCI
kfNhAcYVJmNevBgX0X9xdma7jRtbFP0iAqzi/CqSkuW5bbcd9wvRI+d55tffxX6KaMFCLgIEAZI0
RbJYwzl7r01jqugd8P0JFOTrss6d2bP7ECCM3tZ0b8mNUG8tx+rsqyVhp+2GOLyf0lHkNwokzjeE
mMM9oDFue1Y6ni/tGmUtiXHax2Gtkk9vS2UVEC1U8I0SG4BLloT8xsRN2HEgFlZ1u8cwANPCzgG6
YS5BJBxU4THJh/ifcCo0CPtJbGGhz82YaUhq/Q9sQ+Wj2iQaHzUeYySpSf46pllJyHC2NsEQIxgT
HBm+RPjKhf0PSDvcXQvudgxRGMmOrSaydXek5jdxZ0Ks13qSMnD1BvEXJWx7BwnaTHsrNvvkISD0
EVx6MpvalbE0wz1xxHAZyGUYf3DGiGn7a0vX7Yn7Le+EVUcc6XMl+lHxP/xjphoRC2pty9qrSeXA
nAL1g/1Dq5QrOMvpHkWQFd9hT9ATGXpFfi/NoLyjHdwL0ryA6ewUNt0/FTbNX2KRL5wKAHzYh7zV
k4yzkk0hBjB+1XtBIiOe6MgxbN8tvbB2ja5m2l4py6YDdDqI1q+WwTCuIKsMxSPdnhViMC79Txy2
uJrtXHOezXAsHvljh/cMNwYLuurMz5HDFtfrOEWSEdHW3R9RF8FTXSbte4ceO/TJsMYNm1Ax4ABU
6REJE5xBh7sEnP5V0xSIvUN1JpW3KXV2s2aABXfn4ElCUzK3c4W5R1cmnMfgj3zbEfEbOvrsjZCu
hfnCmvh3oFYa6v5m/tAoGcwn+AVsJpUqxJ1QUCewAFUATtjh8Rlv40aJUn+YaXy5Q0fABrrYie8F
5XtA2hEHGo4RFU5repnqr9FSYwv2i9q8lZVedgC6hERXrlrR9UKeoQ4LZiRAykoYAFgkUMN7qczN
Q24ZN0mbUzxBaRy5Y1wQ68sJlUI3xa5M7eMerIjof1KCwVyD9wZRP0OwvWlVBURT1iskXtXMoRXw
DPn3v06bpwKzvA4+fAzY1RIb/8puVml9ge9h5mMxUM44kRE9znMRvoSYfr6WbRWxeIX5qPuUKxgT
ddKxaDsTxQ4PfKvV4ckz8cCOYnKOjLl02plAs9Yk73RuQRQQs3wwSlu9Fh1CDG9qLQGS24xwbOE2
Dh8jay4BmCUzdsyhS4nSageDcwiWhcHeLbrS3dAdxluWIaauvSoarDtVT5QQCVdtvdcQjIIdmjn1
O8LlRe6HqlHfe7NZfsPIqH4EYYCtZ5lq6w6eTmTtNPxtX+YoduQhm5sOeFhJMEzWxgyxAN5H5iW6
FdYHDtD4ASiiFd8C8mBRqExDRRpsS+lpZ8f5+COI8JLvmLPm2NMn4MNeG/awgiCKdwctGxoV1/jS
o4o2+4V8bYwdzS5QTHzkZVAkXygF6JAGnZbI7g73SHOorXTx0lYPHzpBKcwnaJCNTRQOmuKXfZEZ
jCtWLii9YfgIEYzBYLbIXXHiIvZzkxlrBorwZcHv1ZB1gsHQ+CVUlhdWpp6kgl6rOOEo2DkmucTL
QV/M8huOyFzz0U2Ru5ApS33V53P6Uydc9E4DYUSyt8mYAhZXmXvC0+vXpGqt52JYcBUaNZOYauhK
fkmAsPb+TyuvNHTRFCL9R4JqW2sj7V+17QgWACi8rHNzDEl8HfYI44NgjOZZp2D4bo3t8NCQm/NU
WfF0z1Zv+lpNJt6IBmUZVUaabzGodrri1GPU8aoFc1EdhqxS/9TD0twFS5CZe9Q6gbpvpZ6TATaM
bJ8zGc87RzFwlZkyDf7RE7AYJIqzxO56xFTYAXDmvMnemmM8oH2EobOdpru+zQ3bjajPgXwUYXCb
tBQij8akTrkbYFz+kVfa8jMrJ/zZgoWBsuHgFF+zkBoUb5sZ+fNy8VovP3mAJp0WJnSLpgsCw60m
k91BoQgiONwYHf8NAuXAN4cFMaPS1Jf0nx8K03SmAX6i4SCPGD34+u//9bJUrcmrJIY8R9xXfEul
r/MQ9g77z+9IbJunbDs0uoowhNE+owDdjIkKz28ckFfsTlk87SuSs/ZI8ZpfSmUHXxX0g7vKMEkl
FLN6V09rHRbRsvJNbaTyTCC6cZhKOYD2hk10Q+UnuobH3R7AFBjPujmPFzoaZ14Akazo32lvo481
Nx3uuJStvWbwMH+zfvCWFMpVCGlaAwrahSfz4WsxeTD4Hk2q6zSltv3tqY2CYLZk4bI+koweGAMU
6kWxQ90jW6v3w6xr2ivKun1BEU1EX0eni1V/Qg5APoimxq8A7SGFdcwTF7rOZ8YGcGJj/X06nZTV
C/DvsUFQkygx4hPo1hbJzZSP0x0VrgtakDPPmsA09PcoYaRNU+z0IkMSd2VdUmKyA4MKU4e3rBq7
dz2F53XhUX9sZprouxHGk8tm2LSHNl0YoGc9cElge5Mz4YVPrF68VFY4a24OxxxvPfFZ1BASiuFu
W6TqLytoKYtCMlXAfVDIjFzIf9Ps54zbNxMI90RNrmk5LucWxTRbLQOFXccMDihKVvjSymL5STpJ
jg0VWmflE/bVmkdtQle1w72ZvlNFX4GhJMRNdykZsrbLWZH8LSuuGmw2AdQ/+EWJanl9WhF3k9ZT
dxd1eF79IR2tZ9EvOJpoppvgueZCqjeQpdftjcbeAhaVyuGSiPTwte8d+WcZA0ox+N7e2riOCVSm
4/SnLZb2B3S2pL+iSzaRBZPiGHAB4Zq/8UQQCOho9gSLhS2U8zY0HczzRHaGBVekNKQ3FX1A9qM5
xu+dLOp3psjuMWVvS9qXoWdvUY+31J3LhLgth6Oi3JMBE3e3izZzHJShHsFbyChDQ5E1OqJ6Mz37
p4lTRB9lY1gJZyI2bFeE23QKtv2oV9x4GbpjW9nOL91qyidCwWh5VUB73uknq0hRuqUQe3UeOUmv
wUwBvoMhptTCXmQ32/RO0NdW9Zsq9PGrJJcdVGKZUK2uB1PUnkUXDFItjcMQGKBiF7tMaTNeRxGL
e50gscCfgU5jmmWhgxbVR8VzymmK8yKHWxz1cfInBiTFujfng+K3vR7/SbO8f56ndL7rwil6SUIN
kVI62uFNPGQ40SoM5Lsm0KnUdaAm4FIUVvZDtNbixp0xvFz4GlbNyOkqQx8c6QVwZT5tzdo0h53G
aRoYQKXr9Mky7cXMTU2J3f8Bn1dmR6umP0idxx7rQ9N3bOBtarW9r4tAuZHpiMLhwg/6OBPQSMa9
gsSG5jjzzelMIMEFNLRUKmgDYXU3IyDj1NXqb8VEx0dicYZN4GgPWsHER6O28JUsf5H9RD2eKhT+
dsKq5ralpKqTUfP5jzv/2/hZmEVMlPibmWMqSrvIKTuRLhALOOJNhMEzeCrsZPI/v9KZpRJVHD1i
W9rIO1AInj4G1FsJ7kIcrw4cEBzrbWP9cUpatUYOAdvRhtIz1jJKmZjd3mSSc7s+Dd8XYMi7sKUh
viO8V71tQ/KB+yktru1Opa+UUNwvGxl8vfBz1zvfDiNsYnT9NTwuuFtOf+6EeGbFz5Suokf5VZzU
4NYsp91PTSuPPZ7HPRNc7CVs7q9NfjwkurgnVSN4c3L4NCmlgidaQVhOS029s2EaaLCx9cgvKxuN
yCRq9/NfvC4oH34wNhRg4Ejz9K1wphqhH3Uj7qNqKa19GYch0Q8lb1aaP8tejS+9zzPfGcJxVAir
lFmjBXP6gHpVoXwqYM0DQhruE45EfqnrtY+/t8GFbxv7Gpvp02hBD6E5UYLwGJoDe+b8P8q40Qoh
QWBPbiGHAK+0GcMqVBysqVzFEH33W0nawF/ssdibdDWOOVGaF5RX65vfPGiEzujVKK9z9/pm+zCR
LhmRDrxOME3xYOpt8Q/5itYtdtbkP28i4DqhQVmVKJBd9M2GzVYiKrkjrUA1DEt9F0uidNKABRuz
Pc72zwfQx20RBUSDB4kJ12Tu3DzHlJKuGtZ8oKpFBy4G1AKUN10uHKPEmQ9rpXloqsF+hQ3YRvNX
pli+Ei1G4DV1geEWiAHeiORBM0FbFNRWn2qid6VuTu2jWPqYc66BbmmX1QoSWCudFE7e1VDfy4Xu
JKjm3HyQs22+DG3SKlRc8qXf0e8NXxdc6+OFr+zMy2cqF3TJePe8ms3LV6qYGLEBm7iwSNiS06Tc
x4Uo2Ev15uvn7+PjB40Ag7oje3XcqXhXTj+w0nDGKrPJHiSocLnqM7U6UqHLj7WGBKSP0/8qt2Wo
8VQpBnJwwtW3vV4SlEHVU3kjGmk2DmMfQrZHgOKrpAc+xMuKIv38Bj+OBHKs0MCvO2ROJVux/dCJ
0RIt58EM4wC1Fxk8J9Ku76xGWLDaUhoZfdg9z8LG/p/DPLxwDjjzgDUdw946gxH4KjdfF8534NmE
fbp5XJAEMULlKWTdXIcaLNlQY+/0+f1+/MCwSHIp3HW2wfFrM/JpzuVqQ4ogfOu3qaTt4lzaa3wc
nav2T+NeTBX/o7Y5jlIVaXCeVoROUQMkl2Cwj46Mqz38AfvC1PTxZrgU+WMad8Mh2NzMFhWmWI7t
XYzCX4ZvELhVZn7nv2qymZHUVQsK8BpbEI7m029A1jmt0Rm4NS3P7KUOC+Np1hPaiCkR35+/nY/y
ydWoIG2sAkTSIqRc7/hfJYPFHFH6GDVgr9nsrydEKm4z0EmoUX7AvdLU8BuA2pHgGKHtE6BEvRfL
yrz7/Gece4Vr1DYnZ3M1qm1/Bfbm1W4DBBFpnU+PbwSlWbw6TaReWMfOvUGKMWvqG64FJrTT+8XW
kpQmMVBuosQj6eXRcqym5VIMzN+D7ulyaQrGJNZwfISoejeXQV9jy8Ei+pKDxNAfrCUkrmypKPbt
tEnmvuzn5rXsQDC6dpqr73Gl2s85LsxnOFXLmx7Wzq+A/MfEpbo0Ssj9Y1SATqy77sL3eebRU99k
F4yPGUPa9oG0Cd0qhD8wZol58BOLQHon6uZjndT9hcG2Ti3bh0KnBdcbO2/U6Ju33KtAVWcaOjTH
4RkFZmF9ibSh9Sk8Jl8b0o01BAZT+9/HljCJDmQOktbqOzh942LRHfKOqEkQmIDYIwmlZ9sTpVh7
cS4s8x/ndvw2q8FJZ4pg0tvcYErEUGrhd4dKj4eSuI00AWyr1wlrM8xmh21pFUmwlNjoUcOUyeM4
1qlx4TGfGeJSc/ClST4pslM2N6zEaUskHKJYcFL5zVyOtp+BD7gwbs5dBfsEr5Jpl782I7yeZOxA
QcGmaRBbiA5R+uaoyQv38sGJy1woGStcBVkL8/tmPxA6Q470FP1ZPteN1ypm+n3mRN7sckRQR9oH
sd8tGZ0n2172UkgYBbS5XTqa1k1it9NdRwKgW6H3ineiDdVb7MxoOBun8rq86a6zXlRerZS1lw90
dv7ztMY5irWCggUL4NaLpiF8nUQECVK2hL8XDSJIxFo3NCHnC8/p3DyuESqBCAgMiODjOh3lGCwH
g0IS8zhApQr3LloxfKXVA6HbFIlImT2STNd8SZvFPFqGpP2pFM795/e7zfZiJ7XWni3yvZjHdesv
OeFfq0llToiAbApbU5eapC4j870zyllHph2AKVfs6E8DlBmpXEo6lhzjL0w++i8oaOkqhBH8rXa8
toR0ycyiHwk/NwE3S8oWwaCxuiNTmQZsH3S8E7KS/QHZNWSyOnmdZlFceKhn5ittFZtjjMQyAVfh
9Jl2xRrJPs2pq0D8/0r7xX6OQQahdJoXeq2p8mLQLL6wPzszH+NeVLGA2eviv+Jc/r0gZ2WHDHpk
QYadgJKkF8lt25NeD0lNvXApohv5wzYzMulzVGnsv5XxbdmIjnga5VGigMNG8rODM0RtNIoolA1J
hgJOHUoa/S3+MazweZq+xCnAXKIe6i9F1DrIXYBlOXBVm76I+UZjzP1eIZbkZTFxDdCDyxCaOkvd
DAQSWLI+YNoUuqsGpWZch6A8vsu0FN8rc9F+wPAVuQ+BVN4PSO8J1CkME6MoCCN0XU2bw2MQJXhD
HbzsdyCEBfyBzDbTnaVJhYwRMSau6J3sHjei+Y+SFtZNmVYGsPhAne5TwN2lO9i1uEeyHnaePkgl
cq2urn73UFDK3ZTLEjj+bLUNimNlzTLqE/Ol7wzxNoRT9Y+GhJ24jsqq5qdFz3R5rBXSqMAn1Aox
AhWdUiax5NpxopkyMH3op0wNTX2H3xrVeRONcFMpECjGQ5kCf/DVcbF+Y6SAkViHc30XcdKqPfRA
QK8word8QvY4AoNMc1J9wlLgtBHsQQl1BcAZ+SSC5g3hPlidkOgXlLQMGSZErKM/B6yACPTBDg1j
BeK2ZJk77Tjf9+ZMpFgnYvU9r/jTseWEyWsT5OHs0R9vvptES9EV08I08a1MieKdmRX8oU4xLRLi
v9HcotuyFS8DDUvoQVB0ldsrnYz3SqZTJmVEVYiw9WqYXHvqlu6wNCH6RkT2S+kJmlTXHOnA/FeV
PXwVa/PPVSgH1N44JdUxMyBT3ebTUF4HOS1qWMp6+4uC87K4davGGchbM7ob+tgsfVwF/V1WO7M8
tCjEUOJNKtpslLH274iyPe+TW7u1KlVWvp71oMqKKW0N9JNAFX0q4YAkp1EpUVXoFUTBWU3tX9RA
pvS6kXMjXQOXk2f0Ffh7JO2TQSrquLxXhLmRC6sOYwx/XyM4QC/YQu+iIqaOICdkoytpndLeaDjh
g9rNEIQjPdBoTIzNDOJX0ofxS9XMfuZDzbGzLslH2S3j+qhhMA7dQYnDLvdFKqdqv2BPq/2+amtQ
mNiASC6gPEqIXk0m2z43R72ixFwO5tVC65TafysqjdEeISRj8OXUHkFg3iyDAjK4VtP5W9OIYLg2
ZNVBBU7NzPJBrZNJhBw3I0tCE1O2U+oC0iK0PsoidRSmywFgZ2NeDahHqnu7R4p/oE9vpncS5PJX
NNKWxBAWWySTVgMi45AvdvaTxh6fQb6F+hULk27t4iYeb0uU/W8DaxSpXoQh+CnrImKwHBuvhyy1
Er4Smr324PQpxKN4kiEejjj8FXdq8QJVkVOJ1QqjvNXbkbmxUXvGSmLSMvDtQe+RkjdB8EOf5+6V
vEhpI54Zrd81ezAakiTKETIGvq/0mrYfwofBpjK9ozmkRxgbAucdPWWAuGhIHg20Pl8V9u1PUQ5r
PVdH9myIWumAKnZGrHFmdOI66QmG8VPVDH9BqO2/ItEoXz9fX8/suXDo0u+i88UZZtuMN/QuMvKF
ky5mAZuUmkiCclfTX59f5eMKRFvXomCtsfqomHpOV6B4DpHSTVxFWVOW6lvywGij7T+/yMdbwUmt
r7s7an24OTdrq+i0jpIea0ZFb9aHIcsQX5MMPr/KmVtBzYLXiYfmcLzd7IqSFg1ZBFaEtJGsORqd
oe5hEeePbVWW3ueX+rj3t6RAk8YphdoAYaunTy01CnaxMCFQlJboboyx48TRxOo/cNabuyS3GCc9
PvmXWmnC8cpIQuXCduWjde/vW8OJi3ZPhWO02fiT8EEggdNnbsIwxsjTRmQO4TKo0gORFiXyFtjM
38ccywCl1A4hMn3cdyXSzOtZq/T+wIuvD+Bb+XY+fzgfkFnUVnXgQ8AI1vYCRcTTp1NGdt9MwKmQ
HLX615nWkHo9D0aPH0kmP9tc13+OfVZpaKYGdgwm0QTAG8u21D3O8o22KyOneMsQk/YQWqLi++e/
78zG1ULh4ui0lVR6qVvlBOKW2RLDGoKWGklxm85oP2EOhE7kLUqNogTil4G42Q6sZmfA0Bdg5gx2
OEWlGMSXJtrwHWdb8zgM7VLvIjOIJZpjUz4Y+lCg6Ikm/kA4K1nh2oqhOzurrpWa7LAoPXaQmuGp
t3Sz6f3W5Nl+fndnulArnsFGk0ANjjexKSgljkM8k0k0GPno1cghO9XuiqAdfpmj2t+DuQdCMeTg
WF0d5M3Pou0qmjyJyK6zkIaut6A9fGvYwvja6NjK0RBp/xSZVBA5U63y97ShRnxhhjhzpIGRRVGP
Fi/9Q9vZzENUu+qemEYqpWvjC57m8mxree/WVpE+t0NPhhYFjZ8L1M9vka4l+zkdZH7pV3zcItMV
UClKg/uhSLLFlsB814hC6mGlR6Ql3KQcumvXglBAy8BoaXdJNsluqlvEXRWZ3SCtr5ZpZO2KrC9N
qOm/L7zMMxMNBTvN0Dkk0GHdctegvKOmSkDnBYk6HGY9deBVl2ikR2vwQqlP14lWWUdh16qfFvH8
2CXR9BWAB4YWkSoPVkHGyYiR2acGP1+x20/3jghMgt0C/a6j3XJh+JkfDhkW1VnmevwCFAy2Dm2h
oEcZM0D+Q6rpq6m+OyIpw6U4L9kLofGXTt3ruDg91KCJWyvrgpWSRuZmrhl6XII51H7XpEJxj9a1
ugKoO/3nWg9XgRFGbU+AztkenWA8m7Iv7BS5nxE5nmRDX9OM69JXrOCSbccy2a5etyZY3cUJyHbF
Lvn187Hw8cnaTCFreV3QlhNbCcxiZdNMTyOhaez0/8SitP026+ZXYzG0a3SN8YXrnSlrcjrjSPy3
N0xXe7PIWYNWgFujrFknwv7hLE4C8tkRX+qEc18N5/nOMAlKAnoxeMBsk2NgWyOxP7ah7xx7kEhU
5vRRBz12LALHcfO+MC/QGf+eyk9fP4QWTqRrPZsey7Z96PQFGg+NipHdlKJ8TOxxify8ccyfplYV
cjfQcH9UiXn8Rr4mcWHoiNDsWETI3CFrHBtkOhqs9gXVJzofErmiHaX6+nuYNeGXIovqb02PecvV
ZEuKK0a36ML38oGSopsIl5m6eKuUApivTxdLYn8dGUaU1tqUALyrAmMEi0mEwsYbO3N1R46CpFYb
MfpT24/hK5I/MSLd1gcyvxoCJD8fZusHs3mikl9EmjkYEYune/p7Wqm2yTQTQ9rRHr3qsCjhXOr0
G+rml6QZH5h13Dt9FQoSNIDXhVieXktq8YxfA/pbuySkaE92d10sZvZMlCy5IOAr+h27r/DAutDv
Ulu0D5lmhDetMKsrCzD8kU5vcZ86HZj/uCZNT0mWK8ExIb2wpVk3U5uHsmrpIDiyOjC9bTawXYQw
q4Ou587aqL5rU9thvlO7mzKB2GO1CrFsyVAdHZgVF0b4ua+QPSbbSVtDZ8jG9vQZ9WqgNYtWEqyo
9ZXYR4YTc3pCvEGGm11aDxGiflTUydIhO7Jq5weRRuNXRx1a1R9QFtq4v4gKUcjajDx6sTU2qmFG
cmYSfKxdGM3rj9k+J1o6rJ8w8qgzbWZjqx2WJSLfwNVSO7vluE3YrmguVaPPvQ1qdEyChiFWLcjp
I3FqDpNY+lPXDsvhOSUdBcicMH9N0WQ+di3pygwlvaOgQ1T451/HmW03axrtOnqbQIFZek6vbRmj
NukjK8HSBvWBfXZ3k2DTc9tIwfGNMgTiqVMG0x7/7vyQOWgZ1hSR+qte2vz3HN2fYIA3l6qX536X
AQmZ7Z61FqC32qNQkrqpyBKUOpmoupfjmXkuiRcgRNIhgiCSyQ+9MXDK5JLqKzTylz5V08knf946
BnVe4V4L20uK8jOTiSH4bCjls4rwBZ0+LRhHRA5FmFuWpF+ec0oFPgUt45jadMg+fzNnLsXhEm7e
KkQjemAzKMxZaKhwAyItyM3ymqrPPRnH6V1J2M2F2eAvxfB0mKOutf8ebf72oTfzVhT0vPyImIqp
yvT5AVdd7js0AWHoi7C6xz7dw9eLKtxOClmY/BwzwHFJnM9bmjRUEsp8iV5q9B/EYRP79qjZZYiq
lJBjcpIsZcAslyz1tWUl89siNYi6Drscw7WcXLXu7aHTzH1Hf+QbciTxBgeifcvwM74KRfyUTqW+
4lBTvzVme01zLtsvQ50OPtLE5LWvY/tt6Wo+j6AjBv1QJlar7oO40760TqsaiFhVFJRdzfin3Jc4
i5eIHCaBkilshpVqsGipENVKgnDlBL/FiJ3wkGaE5Owj+kT9bm0GcoYriFjYlSoQYErNRbq4YKI7
ypKol16JF5M1ZqBw+hEE6Ft2bBrniXPqsLwZ8wQ2QOT4mvjfY0Kdga7SnsSsN/3JJPPJQUfIMGPE
NLMXLTTNS6f7dahsXi9iO0kIF13EVf5+Omqxh+Np0inb8TiDY9sL3dMbh/zf1JBXoD5CHIBTe2FQ
nZnoHYniCtEQ5h0VvtDpVdNx6pe2YUPlzFjQDFSvtwa28kdivE0qiKT1ei2+R7THynA10nnxYrLI
DpmWyy+NSgwVWln9GGJs4mSn1s5tAZrxQs/nzDTzV9BkAcolrEBs2XiaEeRKT8HXtfCu+xYRkx5F
s8QvAJB+i0NruEfIZKOypiSusTF9KEkSvc0Ggm2WXBIEK0pq2J9/+drHTx+wvQ6LHiwTBYLt++ox
cugxdj18x11zR1JOQhYvpqXCm3I1+437eZookBAGTXwceezU2QlF8m1REM9qk/XskOJhTGs8ZR6j
ls1iOCNOVSYvUbziixV1ZDB06CLvNDFAJQmqRlE8YQCkwDHMSZRGnDYanl6TIHWFu90yXZycc+za
saP9ipcRZ+SSpslDM5vBz7Yr+n4fOub8ADG2vqZTVr3XfDXdl8+fzJmBTMcHCRcnFgwi2z4h6u0Q
LErduvpCHmxdat0vTqrCa/IwIPZcDHRaouTCHuDjGNFWmCHNdzqLCPrWXIN/N7Uiirq4TI110/yE
zdvtlt3AC4GUeWHKPyO0O5EbbYl3ZVIMPeeyyvW+HZ9+Px2Ph53vXo0778u4uyAGOvN5nlxru/DP
IRJ/db3Wzf5lz4UOh8Of55svFy7zd50+nXvWy+jsM0GMIdjaPLxyVMMWaXrl1n77dbqt3flxuDJu
sj3ZMW7pEoJ4AKJzhF8SesujsnfePx8yZ84jpwXhzRauRIpIxgoF4Xz342l3fHf9LxdGpfj4vZ5e
YrMraCqrb8L1EjTzdpn3G9ew/5v48t0zWUMexKgL4+TvBHD6UE8vuN0bEIc9L5S53Nkd/cXrPHJn
7kjT9QpP84p9fefci4PyRP7rVbRX3HnvHMp95gu/3Bs+NKddcTdf2X7jqRfm0w9PwqKAi2Jo7Trz
j1utZdDGyK5B27hNpuTHwEraa+yfuQsl4dK57uNhiwvQ+V3bzVRL2CKdfpbsQWmRsRK7dgGWzA8m
pf5FE0q8xEGUfFP0ntOWEYJlB8o2PqejQsADrQfjLpKL+NVI8cdsenWXk8v9YtTW/Dsy2+4L3Z7l
7cIQ/HCKoNvBIYJi4HoiRrt4+ks7ojcJuSYkKmwNG2XDXAAr68eZLHpd1HN8R2RVaXlUJGrHTYoY
uUsgp5E2NWccmgwgFReXJE/EA7IkJeeBHIL6wpv7K508GVMWFRFqQSrIfcxm6uZHFl1X8fY0vPRU
5b5P1Hb/zEaOccfJZfBmGQtIXGsy558hiV6vw6LC0Gply3EAsJWtE4GNG9TNrKzGKyPGPDyqQ4XE
e+wBFx7hQXLOddZqhu50wwNKfAhYdB0sQv70Ck8R5KJ08OBrEawgaU8TnKwg7Tw4Wrnol6b0dWxs
btbBagLswOZ1oHY6fSO61RXWmE5QH4ZcPw6JiG7VWtf3eQ1wrEHD6y0pXf9eQJKLeor+DhZtvyH4
4P/6JYj5WMzWb3o75RNRR5R8wXIc9fm7TXN7J432EEnlOoxDcZDDRNJwerTmYvTqJadPSt7x5+Pz
7ybnw9PgCEgKDmpiFBWnTyNgUS9bMpvcSLbjPVoUdmXRkKjvJiS3gLyrXLhogEDrWSodxBD00KgK
4kmQrjyuGiGP7L6FGPXAumrDSL1zdBrLAaTF22Y0+n1cBDWwpmk6ZDVF1DmgDk6LVAURkWY+8QvN
HqlW6Od1A7Ch7eq9XUDZKNUOYnhpyxu7abrXz2/640zFjdItwRCxCgj/4rD/JfZJEmzBrWNwAGid
4AXmKueJsrf22azWT//9UtSCGGhS06jobmZrCElp08W4R3qdhq3ITGynHYwBDG7l1eeXOvMqKVRQ
plwL/tyZtlmKOkuZwxr1I/HPa6xbPxeemrXlAf609KURjp4BiETbmWOAQJZTkxeANyAahw9zFCuI
TiF2hS6zhSNPSwzO10p4PXFmcIexrN+khhUQvoTONx5lzxnZi08BBw+f3K/Kb9OKxMZST26kQQ71
lOY9bfi+UI+aOdfHgkCP23ouqwuN0o9VU7qX64ZwPWqgC9+Ws8QMY5OSeu6m1mz+VqMiKzzYXsqj
VWXNq1OiE3JR1A7KIeNWMLZTeI6vqCmxiRuziv4wGHkSjWfSjbt9uhgOIdRmVnnTqJM0KGyciPVo
RfmuRGj6KrtK+/n5i1vfy+knyEomBAX/9SOkMnb6CWoORbFo+Wv5JEla9MH0UCft/G7NDoXEJb40
75wZ/lwPdAYeVERv25005rrJqYcgd1U5BPpunqzA1UcTBpCRJ+2F/coHtjxQVio5NMoNToP4a+Xp
3emxjjIhVUjgTrtgb3dtfxP2sfLaA6W6wVaKzTjF+biblMLy5pWPNKoR0JReNFgaC1scPn/aHxfk
tdvNgsyooVC9LePkdj9KJ8XpHK/4shrRxkGJpHbhKudum6/epIdvIhWgf3R620RKpMRZY90v58a+
BREffp1lnbm4vqIjzAbDC9Jcvy9h3j3OJN7tAPxMt8akDPAbp+bCTngdQpshxu9ASIBLHFXBlnTf
L/E4wtjDnAIWdzf2I52lqZL7tqn7q7rVnD9q6LBJ+c+P+uSqm10ahpE0AJbD9+egGEJCrXpjNNWX
HrV27ubYuMCHBohOIMnpo+4yEm6hlhVu32qvTT6F/yRGHfnI2nSCfeOEaTe23mLsmM9tN6f+rJfF
PmPDxhibxVc7CsQF5faZMcaUhCeBY/w6yjaFVaUZalFoEe1lgTopNBXjyoAHf2HC/3iMQ7ENmMFh
f0mtBTv56Y1b+hLJaHDQJlBQ+afN7fYpkmJ8BSsd/pqCWb7LSnaZX+Z5cZD5AnACwBDrA1u0NSk+
zZ6SGm05GZKzeGv0zrLYEsfxJTPpmcfxd/HDqrH2Hbe6nKhnHiosXlBI3xnqmpPdmGltHD8fbWem
Ndo8gJbBekv+Yf0G/rWq4wCaKZ0gU5htoFzLEM/+kiVo9k1HXNi5nbshto+cc3SMhdj9Ti9ll86C
woI5ZLbC+LaYM3SnYG+X58/v6OPhknLHX1UOzSV2iVtZvhHGVeHo4KEmgjmeEQUKUiUkEOkXpCTj
sE+GtrTdeIhGRJt9PQEgLK3Kz8w2Vjylr0hmTfJ8RYQRiFXtaqw5uRdUZMD89y9dQ6yJURDROCWT
9d3869kT/QD8r8ObVS5om+nnOTdAji6lW515w7QEaJTg+MAItvUHlFEp7S6m8J+IsAAkqLa+puh5
jax6ufQJn3v20DCoDRJ5QAVo241tDNhRUZZzuq5GTgPrkSVvRPFQ5PRGslIAmCQC2LOL0rqTGpGF
aVkobhDqzsNSh4rXqwO738bpvkwo9y5s28/9OpyGzOVIcTQ6BJtVVVSzE2HTK0DKNgERsQiFf8sl
NH+wVRf2HRG6lnlM8GPeV4mml36XFcMTgdIB9AA+jQAWmJq3O9ua4Dxr4GuKHVQXssU/H8FnPhQg
KqjQabnj99meLsoQPNyqLnKp6TVEy2IwXrSLSpczCwA7PDTn63SLiH8z+vSSdngx9Y1bqA2Y0pyv
YXKC1pOk8dE4i2PPggp3n5RtdF+CXIZT7izRO8Tlt0Uomoc6rbo0N388ZaKnIfAUYy5jh8P16RcB
bbdBjYyyYij/x9x5JcetZel6KhXnHdXwpqOrHmDSZ9KKRi8IkqLgvcds7iR6AjWx+0HnVLeYVJBX
b7dCFUcimYTb2Hvttf71/cZwVaotMACxSr7DAp9X6jB1GyR3nhBnry3baU8drXI9kFD2Pn4A79OK
Buk3lTAEKQvb3vM1Ar5sXoFBxuMiyqvroouLdYW3/drq5Wrbkvt8VstUtHszDu/ifproYRi+JaZ8
JQ+gnmglh2Uu4b+nAM1dFSbdiSMbMq9VR9nr5iT4ZGZ9H6gg0ZBkWjFkhJyqdjauQSZbWpnzFAUB
HXPL9HaEy2vtU2XEeohmybWQDuYnhdD3oxSBFC/Gj3tENuksgBiGYAFpdxXpD7E9ToWmnpA6qp+8
C79Yril+y7QhL/0lMsH32yHRBlFvJn0DLMy30ueyJaVcICJ9MMtBPYEJheAEPtB60vUQMjE5FVly
cg1qGnASP73TwzZ8bkAWnCqYZEitmxHiJg5Exv3HY+b9fgSNFh2AoHsWPcf5MyjSrhFasayIXiR/
k9LctxLCTPky5I3ylXaDzyxtfnVjULjCAMGBCrXGDxXgT6uHKWVpRKjMJrnM0sRWe0TyrCgY9qWS
Oj+Ych2gYtPl7LlU4+kSixNjXhlarxQe9YrEayqFLxSEObFXh2G5q/04eTUljWDg41vzfgVaFjfU
lmw1Rdb+s6h+qUviU0p1RqLvhEpEEJ4CvL8BSFLH+v1D4QJHpYMmNXZrZxNIr0VdHCkkZnq4Nh7E
TeBUZtzbkz5+Vm5ezvrt7gBzDnaEtAqRt0UR8HZgyo0+jWpBta7FdBzx9Cxfkzcwn2dFDnaCJU6A
owGnE0rFqfBQ8gg/maV+cVuReBK1LeGUzkm8PYHAilI4mSLkCamuvKDpLTdX88S21D74JEp8T18y
gP5yIPAmhIrIe98ey8xjpG3qciw/yU2nRD3/mtf4JduQ+tvWTkZFyBxA6bO1YmesDZ7BNDRvylTH
hUEQIKfaxJnYueqVJYBEpp7s6JkZBg4wxVreBhgHQmgPusqzArnyXcEa/K8lRuy13dMGYWGqwQ7h
k5H5i4kTsQQSEnT2tHf/SJP89A5FQobzZODTQJdO46M6icXWzAYgq9C9r9BW0ZkgjcnNx2P0FxMn
Xjxo4IlSqS6fo7nMgKRdOnMvESz5XonI3FbiQfxkN/WLYOcHWGHRjtIkCL7t7SMbpW5IGsniMGDl
7TrD5MIWQ2CnApyD2Y7QKWzZZ2pbSy2rXSlqlCGtOPKwEFAR8gE9Qesq2m1fG2u9T4Lqs5n9/fhV
xUXLKDG2yKicv0BGuORQU5qvKjEze+DeuoUKudTQ6MkS2ug4HGjOCLNcF/FFUYzVFBiDBKu1ojda
l30jsPMmNb5iBAGgog+Ry4Vicvfxw3o/ravoPSnXUonAEu68Jm+mKrXcUqRDDAOPr3oa0uQCAsad
dHjFdpvq4frjA74vnrIx5Q+4FyYyyiBn62pCZ1bfChiFZkWleBCTdHj2ce80k5I8MoFi21n6telJ
sVrttHQcVnWDw2E/KsF1Jzb6HnnG7ytBqfdDXNDIyegUq87ff2U2wzjoZMGuKYbAu2tM4yUpw/jR
541/XV4v06M3LspXkVpkGgoosbohOZUVK983cd1gKUPvETWSf68g6IaMgl1JvGt7gfX64zv4fmKm
jMaMSAhNIoXH93bgD1XTDGItCqhPe4xp+iYdHKkfhFvaVWUADiK+A2IAvNDxQ9rqbEmqjdXHp/B+
aGuKju6JpDKKVDKUb0+hBNxMeA2ytAnKJ0OwpL3VKS/DWLWfVIvfzyUcCJk1iyrqSVTcbw8khCQi
GEwcqB58R5KSGFUBFYiPL+dXR1m2IyryQ5QE59AAoRVg5Rrsc5TEJ2SoWlC7Ef4Cv3sU5kRGGG2g
y1R83gqrTYMoQklMHKMppNUixV3BSw0+2QS+vxZyAzplKG7LUl84u2MV2+HFmACP1STP9yT/KtfE
J8P7+Fp+MftSEyRkXaIDInNzOY2fVpbW6mZFqnxao4fEOkblOLwGJJXpPgMxM3STdg8cMrZpj8b2
t4Nvmkpd78LnJZ7O6xl+duzv04A0E7RT45Pl/P3wZJMgEa+yaWADeK7PYEKWfD9N6QNWq29+kspg
2xrlOjaT9usn9+H9jm7JcLC6Uq7TeCvPXkYFwh+TRSLYgErblVTPUmLHktzsOujLXhtTUaTQoimO
Lo6y6+thc9s1dXAH5Vv+bRgI0Av2daSguHYW/bNnEudkBQbKPSxsiHxUcR63uhwkn4Sg7xtZuF5i
cqZJRg8qjrNLDoRu8pMKLGsu18kXi/XejkzqK8C5UWypYkziAUOFpO27bwobRxeUTv/88X1//4TJ
1rNn4n8AAsDyvR1+dJTThhrRG9aDbFuFE1tAchYdDg7VZ3f1FwvWgvrB6pdwG6PW81Y4zPCYZ7M2
dUzk8Z2rFSkZtDlKW2mPew59MkOoad/TYjYimzyVepSqRT+mGVU+2yoOrzIqvz7GdRGBlvHJYvBe
zUJ+bZm4kP9iOK6cQxnCoQ1CX0nZCmlq1Dq4bRVrupnD21nShBcwnPC10g4TjDFu+0s1jzGz0jDT
tZdaxG+zOpZkH++CvDQrIPM5eyy4kaSh0CaZ04xdin5TzbY6nPbfXX0WtS39X6QV2R+iKXz78CWu
RGQ/mtOxJArPZRoVe+rg88oMNfF3Z1MORVOKCWxa5Xjnzx62pVpSbcoda1BCt4+VYM2O/Lczx2Bf
4XaBu0TbDNlFfntBuS9E4zRA+Q+itNyMROiOUZuG+/E78y5uIKFO6okEFC8uQuqz9zZKjXmEY1s4
qZmPX6okUr7Acg/uDKURt+j8dTvQxXozwu2n82cufv+pkQRenCV5dUVO4u1FRn5vFbnOLooIa0md
WjnjtMM1qABj+/GVvtv28LzMRTy/1PGXN/ftoRBSZqHQAAeW5QIDqszOZQnfsh2tBRD3P8UkL6P6
zU55YfHwAMUfCk0oV28P14D/scqenXBGU7/N4p+7Or6u20ofTCqYs+7KSdyvgQAqjmLi30S3LHsi
EzGDZOEwuLAgFpB7f/3xbZB+hBTvz4wqARIACk7nq5M5sOiYFQ42pAfwOBk6QL+OWNWiiqBCHixH
S0b8TsZMCS44Ab1wJnorntKaPBxle0X9FgUoctchOoGnuVWmPTXpbl3BuJEdeE4yTStZzpIXlNoE
F4JS+oz6x5pbFoc0Q4cfSN01ggq9pYGrErUb7E86pALgJzKH9CtecaE01behD7PXUYNBRWXQDtB1
jXqYsh3BJyLpnAnYoWmftKMYCFgttwMmR17eqknkhtzrUyNYfgwmpm/2HZixxC5aYDV2OIPmWIdV
PGPdgKKbhvper0/UpczYbnAuGNBYd0ro+JUsPMVGNOytEHUrrIRIYZAGAYbY3WAIXwu9ze8Dw5ex
b6ynh85olG9BXAhfSzHS0AkoWljYnZwYtMJKnXDCAFcAiKEOJYRioqPq0C+EKLfsW8iIxFYggBNx
hn+FeiYWtrMYRutRhVy1zgI9nDHkKWHnmUUJDwK7Q9EVGtn6mtGOgSNFqsgPZZODk9TzdjrQuprF
ttJpfnuRB7RKOrIUqDQKTFKJALD3B/lOLeOMi4twKAhEHRaGrFYYjcTUPgE/sGBflFUtN/ZIzHKL
bl6mVXkU6y91PmS521kt5jpo32uDW1vPlevXS2VDkyaYX41lwK0ZprK7m3HjvM1EMzSduKxaSqqM
ksA1UY+BTZXncd7NJRE2hNM8o+zQsbDhqkEO3+3h1/Y2o0zXcGJNKdfheYUn25iXsPzYJ8ujy4kX
uZvQff4tnpuRt5usp2wHIz5MilRYQMUsDU8shFndXWdlMxv8oCfKJMGcoPYfh+IbO7VuvLHErrpL
YLchF0RcJWCvp+KdXCei5LRSQ0tDRAAVorNS+sscq1/6HbIRmAXU7GCpiIZ4EGGtCGuE9ym0A38w
vgB/iQtHCS3zVM51f1C4m5LTGSTPcKRRh9GbeVbY3VbzwONJF1sNBqMx2V2cmN4EU3+0u6ZiLv54
KvjVFKWxVaSBhtZYtvtvpyhUQDNlYxVGr1iaF0WejjdNI1qfHOV9qMRMaDLLEyEuIMrz0JAcgpyJ
YUwr15B68TCvfNXC1le81QJtZeTaHRKcQ2zO4K9oVZzwALWrQLyos/6T7NC7+BCQF6YBNPlREGTz
eDYlS3JptoNMl5yvTP4z/aqNmxdzs690f/pkK/T+1oLGI89jAsRi0bHOEviDWg0pYd9Coi+Ndamk
/veyMT5D0f/iKNKyoyHkpfeYYvbbB6hak2Y0ONM4kt4mq0EN1NsoaoJPttu/uG3EIASUFD2QjJ2X
luG1YpZQAhyu/T7BRKWeV3jOLUBx45ON0y+uB2UTVUrkdvBKz6GQtUJl3MBa2tFM1sckMqaVXyJq
/XjYvxfc8ESoh6KHWBZoEk5vb1tHJ1oTRziRAxOvMbDK6WVwZjGZTa/zc7+EYTB2FZgaINa2EE/D
faXoQ+GM2hBjq1JW3bZTurT/5EX5xdUTIFMI1NlQAG8802g0YZWqdT8AXKlz3aPp1fQSCQzSx1f/
i6PASUBmhfqF0sT5xfvzGNdxQsnGCrB3IflAgGlhTvTxUd6nApYGZYRTLJpgYEk6vL3HtYHdWKob
JTGrP1zKCZ5Mdq8wffP+KQ41tNCbKK9e4fiq0OlUVisqstqJRKB11WCoXJBdn19p94xz1s40/vLx
+b0Pe7nL7FJJiFgalQz57empsanPXUreQapownWihY/Oq8pcH0Xq1Txq0xcUf+C7DNp/M8pr24+P
/4t3ipSiucBMCEgR5Lw9fiJXDWatpIERFyqbIselGLe10RFTqBu/fSgK66TcyZixQTqXDmtdovdD
LJUOvYg4dwL38Mgj06lZG5+lzN5nARYaBYlcaguLgOxcYYmxcerjq85uIp6abYil0F08W9OXLtLC
jYwNzmXXSclV4AcRxWFZv0eHFcefjL0fPOO3AS5noaBTRu5g0c599nBDyk6iH6GF0SG7RbvJn8WH
MOna59ScuGYamIzWHqohN/cw2ZS7rE7qbC9SCoThh7z+bhI0+cZs9PQSSJ1cOzjtVsBQmGwVu581
8tJKGxqneshUzZvnQfyWtMOoYEAbkJ/HNSL7bvpDLbtFUISCTdZQ/2T8vh8/wOwodRDAg6xmWX07
ftpYH0vJn4CuQDBz2V2oTl7F8gN9w+Ynh3q/b1ryuSodk3RloYU8m5Y0sVRoaQPmPClKJO9qUZ5N
u4wL9WQqlMQ25B9KBN2DVn0Gvv/FkZfEO51cJAkp9p4dWa+riQYW3KZGeWjv8hg/C1Uam5ViVMpX
OUzGlepXv137QH1CYVOnHYlU9jtBHhYXDaMHTK85NxSP4MZo93DVtGPjRzMhTPJZk/2PRPKb4br0
wTDf8xipfFjn5duEbYUIZ690kkSqbjKQrboj0cOsrKrA7JTtFChBjXGfIqDZs2iHNZMyvTGsvGM2
bdPwMhp8NhRFKcBWS9nb3Bptprr0Q8iVM9bwjbdSV1UvRZPX1yGrmuhmWhg9YuFlQaPFzuqyoa0f
T9LcFHv80YSObYMQp14ZFElyGP1EF2y8QStaALuyru3KFDLJRQYsCS47HfW7YExNvokxB8dJvWog
G1c1EMloTqaHWqiN0C3n2O82Y0B4YufMUt3vznLg1HnVKS2ioWFnsbwwP6Weaw1EDzwjzOrmpjmQ
GuvoMcBNW6W9wP14Ql2WrrfPC/HoEtPRr8Pbd14/DWgoNMWo70hhG+kxkWkMXUhpNS62QbtZNFP0
PRjyyS8SuIwfH/vd6k2aBI4xrFgavqlNnK0bdDUKaENmAEHURXaglSuHDyh/rk7/8TL+Z/BaXP55
Mc0//4t/vxS4VkVB2J7985/H6AWL2OJ7+1/Lx/7nx95+6J8X5Wt+09avr+3xqTz/yTcf5Pf/dXz3
qX168w/25JC4rrrXerp+bbq0/XEQznT5yf/Xb/7t9cdvuZ3K13/8ge9F3i6/LYiK/I+/vrX99o8/
6AX76YYvv/+vb56eMj53LPKnl+LdB16fmvYffxh/X9p/0dCS8KV5gKLQH38bXv/6DrmrJcuJZpUS
yyKtytl0h//4Q1X+TsMwwRYVHioiP2qpTYH9zJ/folC2DCQsIGCGSX/8+8LfPKL/fWR/y7vssojy
tvnHHySxzsYl+Sasr4hoyfeKTNVnew4jFDUsxifom/LVUlFxu/0VBjPOvAqd2O03xwlLJoQJwY3p
iDsyJW62jtbGxTyt5rhxhsne3wU9KZzCWSvr1sNad3oYa3vXrcLMjVfDw7TRdjTA7IZgo+k7sXNB
dTanu8Zr7GyTbQzPXM31Yaoru1SwTdnI2Z04bTJ85VsbY2sHf6ns2GvXwAl7TmxyxlWPPbk3rvzB
Dr5qbudcdZzFVef4nuWm63Cre+E6cknd7MMrZXD06dDtsUjq7Dvcrg/iSb5KtyKXg4nMSt6VB30t
r0tXe9yD7uSXMD/dq5t6l3ryc7TyvW5zNzjCjWIr9nIEn2b8CyzClYO/AiYM60y87h/lY+d09pXv
YFh5AXpVs+92V3d3ln3cL/+YnPqQbhvvq+rggGrXh/pAymGHbS/nntmZ/bC6vQ3s59EtD63bedl1
wReTu4pJ2shpkbL34loGVmm4rChsebu7cJWjPOR3G/bXyL7lXtkxfZotXxtd48Wysb9wDNN+rh8V
N7lu3cLOD5kdnCaY39EXSc6vI92J1jGqlI7uHQNTMuWqepnX4rbctHs1dhMSbMoKS1WNzx20q+iS
ktC62XS2dEGmBycejzK/fIGDZ0ehqtnp5sVgXNYP8woLeTc6BFvGwR2d37bm6l/THUoApVwhM27Q
TDr5cEnzVnqJx63QOMlV+awODqmo7rW8oLqpvuIac9Wtadx32xcdNERi7/OIx4YW4+uY23CpsbGa
eNaAE+bX/qjZQrJW7LhZI+65z8vK7m0R+uam5cYde1ofvfprsB0hpYbbEXbe9hLi0mM9bsPvJJDB
keuqTWHYa/f0FbnKoX6cvsKnG2W7Se0atES1CdWYHm23DVxpWEPkNA4LPaa/nwOIqCfrKrYFt1yb
9+UxPMhH5aY+DOsOzNil8Gw9F6TfRLyke8vGfpe/iLvkFLrCBYV2yPvHAXtzp04ORQIwd0UBVFwM
gu1aJuFk60g4D8Y2H90ZK7Gl29Gdck+WjkqzZVmnUtd9zyObDjuJJgxtVd52TyH234f2ouF3FNth
2nW4c4YbxfV34WW8jQ9ax4f8K36l+0zvuX15edhx/qCqbmiQYwoAmtSiLXnAuLe8zXuSTKhxnOa7
/lU/ZvtwbaGAWaX0unnKLlkJDLA6AqPjaS8NnzZdae2GnhHSke0Xq+CKrG7b0yKGfNweHxh1lWbj
enuZUOZ6dIXJ9m/El3hlt7Q492twrcceWqurm472woVB/F2Fq251OW1ky3aCZA+llrsDzhbG20m5
wGdxlbjLGywqX6b7MHFxPG2eOS8foqZTPmjMG4bTP/hX8WWwH7/pple9Cs84/PoQXyraFlbVuNHW
eXBfBY483cqKK22mY75SndXkTV4f2e12di/KlbZ/Rk5w5LWJ9vG35KTvBJDAT9hl2smrz5YcjLFj
PqbPGWqQjfx4GRytJyJTeqTjS/lauYysL0q87eXHedq2jnSlHOVH81BiWxwUlL7tF4Kw+WheeLNj
rM0HsoTH7NA7iI6f5cutcr02HOkUfldO5iW7C2+6UXanahtvipVUkd++NpJtafvqnUokuK5PZWOH
m8RlWvaensJNjE/uVrRvwk1xuYs9xbn3Sju0T5PraVdy6L3IruyyufkmH/ibTUvlQ/70qDCZFzJP
Z1q1XucOq/Cpc3Pb5CuSM3qjl240Z/aGw0leSc4J3fddE7rqxbzjEuyod7Jtcejc1iN5uBX5EZpx
7dLuHd1lG2TxM9Y61e30pO0GlxPiz/1BcmDJFpuosglbyLMmR/0x2ar+rv1OFzF/Tb8/GusfZ3Fq
7ybyyPt0XdrpHexe5sXeznq7OVSHYYUBbW9j4NF/j+UdqbzUlmobz+OVDn+a/7QehUa7OlhYsTLN
sFS1O7Aq/gW2BandSutuWnUun8GXfZ1qgJ3dGYdKhqd4VF8CsbZLbQXH/VJbPwpHiWvAzAZwbmCH
a0ala6zplHeflKcvYJB3N87mu7DNO1fe63tz9eVEnRffdx++zZPmJFvq/jvjKJ2SwZkuodu63QpD
bVdZL/9vPeGKXInwlTWW0zfWGenr2/xpKZqyZz9wUuYDnn6n4SDaOS0rEMyPVvUVALbwrScp37rs
VSL1wveuLFcbWL7S9RRd9MEGC0e+8phyygLCICoc5qoUNkq/sVypFXER3OmE6j+ipt8KIG+LjD/n
MeGbWHL9WixxV3P+Q/8fBo7ygl/5j3/HZ+8Cx9t//Xf9r/8mXdjM//o/wc8B5I8P/hlAqurfF1Ed
EeKf4d7CCfszgJS1v+sIAgE6UuRBO7LU7P4dQMp/l+gOozeAyG7J8xL2/RVAKhq/T6O1iAgTLx1Q
w78TQC7Z/jfbGkx1Se9ydErBHPI8fLS6Ri9pYHKSMn7swuHQp9Y+q9jbjMPTT/fmr9j151iVROMv
DkZNYLkeA4DhuRgn6Rq5zSutd1rofyCyYpqOdk0uLaEd9qq5jaqW1ZDabPy9htuFW3yo0FwjNZ25
EZsM0HuYQcexTZpgyyvBrDrwWkEQN5dypZn5Jo+KFstDemWFbQUMeNyjr22rjW4MxlGJ0qq4SMJW
PmhN1AanPIwjlJQW7hX7UKM3esXmOaW2n8HQcOV21pqVJIgZy3Fcz15SyTOUnTpdPqTJY4ROl669
ddu17WXU6oa06pUkV3ao1HE2TfMqyzbqoIL8K+X+Ygo6flM75n3s6GVWPlKFwku4SNjiO1VjVKpd
9yG3IiY9dhnDyILukAwa/Pt6tpbmrICyrZz2wcoiCpHcXgSTaremGBJ2jKO4BRlUdG7d4ktMI6eo
JiCP9UJixSkpTKpu2olEk/Gs++1WpuMSjj6oXyKNMurgy6Ggpbw7FxE6wUEQRwdvRonarxhbxI9N
F9zRlTLDPy969T4W2PSjvhaegxiSuyRclb2muziElXaTtZOTNKXgDZGPDeXCDUZc2mCNvvwmjOld
WH0JDHeDSjhenULO+iA1hM3hGNh6q52s0rim9lm6kt/eQXlPuHF6iO5Sfgg741af4muUTUd10ktb
k5NvmoBN+NQl/XaWYxcvh3jFiN9Wk4noN9N8Owoy2Fr4wQPMJlSIo2oXYQtlTSKx3Civ2NwntqS0
6yKrqFkxh8eGAEtj2PT9PLjRoG5SMilukgz0a8X7WcS0AX+JVYN21W5G6qLR6LtLm41b8ZxhUaNB
bl6lQY69Qewn7LuaTQYX6iiP2rWay5Sh5eApbOQdTYLH0qSjPGn0HpCDn62lvFmplXZp9tjFj10J
lkw49VK3ms36epKCUzLXwiaV5N3MyuSb9BeKRkMJPq6PuhpvFEpvuExMa2OYNvOUX0gzRy8L/VDo
/aUmh69sXJ0grOvbuutvlE70aCQ54b6O7UHnf1Hafi+q/kZQ49mj4jtw7/ztTNp2a6aUOGUjcmcZ
r29Rn5dzipyiHXCDaSe7DuYvmaVepAlFxcBgs5i3M9lUE7imikTAqXk93DQP79UaUrhgdRDqp8Ix
WoHwUBRdysN2LljfJMEqqOGOJyOqYnQHzWszsoES/d6gwBzewGV0Ke6u/Fka7TJpjqWU3epJATyh
svaDPB/yObos5GCyER87UElOo48fbDZpWEOICUSPnJ5TvyyIKKHa2QBl7uQSgEVktngLzM3aTMHE
6O0DJ3qQTS7FasUXS0i8ihb0yzkKv89Bd9OhtCNi79d1pe/ztHvQlXHTKgQ7ag6tPNKa57C2eiec
/G6ldDmUCwyY3alWjoIl742Ji8ZBC+gReDYvTOL4SGlkRngdX1KCU9dWWV7OFP3xn6i+oXUnGo2B
pfYVPoIwMGwlNF4lKHlZYRb7KQmuS6nFaX7UB7AOwL3VCveProasX+TzAYF57WAIMjuKknzvJ4wb
elCaZO0c1Nhcq39Mxknb+lbve1gdw+spX9H4SnYgw5PFun6lqZ2njbir9Fk02rXJrj3CTQMflIt+
VvhKG+2bECVeJOgrBTMlGmHNkJeiJ+kwU2XPduGkbAOf8D+mtRCqqSf2/lWToAiZK15V2ciuYmy8
2YwQ2PRailOmot0FJgoT2ehDpx1UEhqzOrnZqN/4hXFJjcm89Okb81pouF5cGLeqVFub0FRWhjDe
NdWAvCGoNnFYe8gGt6RC0d7U+uTIiYopQCjN1+CuCbSC5tiRkV1HC7MCuku6Htr8+5Tmd4VufMuH
aZ1LZBhRaiiOEXZoefyQSEuLXuZUcpGJsaGxRlpIqD94QSWv6OIZD2JTaQ4A4Xib98JupCzhtaTo
gNxUiXgXYoSy6YxuhamupyoYRuCMd5UawUnP6pdKY6AXhLRFFGqeZVZe1miIDE2fPMgUobOA1NxQ
RNfhBzi1VjfMu8GpqZASTLXh6VlIbD+K+YlBX3iSONTSEbKH5UhDI1yICs54VhfS65nGFVt8yKl9
n9AF3+wMCoUehhOajWfEvqhIApRK49SW8V0ZKIHYUpKwLgaL85IpteBxxGoLpGVXIUPdayYSanrr
k01XjJSD8ugK3vAjWNVjkUm3LUQ/OyuMdU3D2eDMs3GfW5Xy2sSZcEKrZRH1pkcjLdilddRoKUpg
YzqtUA8/W2V4K1OufZ2yVHQ1vbow9G66SqopXY9KtGLxe56N4rFFZQKpqJq2sSBufDkdXc0vN2GH
HDPOS1hXQ7FFjybavuE/k8/dDJX2vS94uHJfmptYDcvLPouHvaST4kpoZWWJzLNbAFL1uqNO73Rp
qnCjeEi5OH6hl12yux4Xm2YY7VQvr2VtUly4fce5SL9nGJmvrK4s7XFSTlHCS5WpJLE1OjAdAa6f
jYEly2zdXXQWTsN2MIHKDLL8PidWg5fVmCequcQLVnfnW2xU9cSA0R6iws9xn9kZdbnvAqveinUS
OZiZ7WPGhp0HNLmERvyYw+Tb0gbzYE4lpkfF/DUosyuBeQpbb4W2E6s+yhmW6UqUqAdRgWcpj+zD
erUS3IzlZQ6THVjBK62oj6aR30CuUjz0P/qyAA6eFsrqNRXAH13EqRPMYnpD6fVRG9m9Tb269osU
XIoiRhshEJC+9Vl3VTVlvEfffyyb0nLpRXukc4rZUxK7g27FE9O6bnjWkAnfBiV96caxOEljdK1F
yKB8g5AHgL90p5n4kQ1atFbLQqDdXH9EXVSuFsHeqg0RAUqoh+xKmJQLpW7XzTySqZixTOlFf5u0
imdm4VaVuwukJE+Dits9M81B7zHu0v101aVBZguadeqwbbMRTULIb1klMgRU+BYbNs6HbqDOeylB
gVTk/bdCTD26X/ZppNW2YiVPeqJczLV1EbfRbck2ThLTI3aQQO7K9CWx6Fb3g5QEgi6SKRQ3c6Rd
Umy/ont+Pcnqw4jdBjZC9RLIMQ2aFcLCVHxqzaiwi06742oLCNrjcz/IX0QDUnJkDHta028tBmIm
i/VO7fTeMdOBJvQ6iC4yOjhpiKblrGiqxzJGF9DNvnwqOJlxG9cBQZlaAjFYm/VYhleRGaPXCk3B
GJ1eH/LXaJDJVIRhRR45mdLsOhDlZDwyMQ+SEyVaFrr1rGn7EhctfQ1nlJJVEdN+saH9TmTDW8/J
/RB3BVpxHGlYKtXAUo5Np4qEhAoyrBhhJEkII8+bC7FW/M/kSj9gzW/3QQa5fHpuGQhLnedMHULK
pu9QVnfUGguSQHIpqJE9xFhooZE1IW8JlbV4a06oH7D6yLj/dCDKItdrNS6t7ckNafp+LVSp8pD4
cogwR8pFDLTIM85Ja5JOnYRCJEKbtX0osmxmSgLZUJhyhdxMrYm3XV1gcBcI/Xj58c7rXUkVOQau
rsiXl74EaK/sy34qk1W49Rlpj8EIxoDpXaNZ6V0vphshk1kNYZYaD3qVmKL38VF/VGrf3lMABMha
UIAu/ann/SeJgIAvEAfR0eM+jVw1L5EZV5LarOpxzHzSfv1EBVOLGNFQKIj2xwkLkeU9x2wG3t1n
tIH39wGNEYVzNuIojw15qbP9dB+CXOYlSUMRJLHBzibu5cItmFoOeR/6IDujaaydWPObT/rH39UO
0TbRogAi1LKQx0hnkrseISLNXzU2z4zmfWYgQcCpSzjGbEAvhbIUjlVh+PCTB+EzWcS7/f2PpAP0
KxRjtC5oyy356ZKlUDCp95Yt8L0heO4Ds2S6yOcakwo5ZrTVxqybn5RKl6rrz8994W/Q948mn+IY
dk5nxxzksTZwAKcUlc67zNjkfud1xcPHowuF2PnjpF6PHn+xEcbihjaXs3c2ibOIzsjCd9qw2qPq
QjpM7FMmdBcpRuHfjIAlXISVuzFMLspM25Z4DDiZGTWbxb/RJsZaFkVaLKuWOaYwrGY3GuF3Xei2
ftCliZO1WF2xUCVXMgguV2pSRJp1eN+WRsIcq5ZrVcfE3AodZAMrejocbSpuilTbGZF+WcaDC8HZ
1YXi1Nbypk1J4OpCvaXbkWR83Dp+nk2k000WS2QWdkx8dsD2T/ZmAULvkA2XneI/1CJVKy27oXD7
Ah1jb2J+5rKFOKX6cE8NnNZIETe3qb/3u+FRbsZH6Ir3viLjl5LvBQa9G7c43pVs7kYJ3mImVIjR
rVsE3W4WVK7oi6sk0teFOm5FqbqwetXYN6b5Esv/l6PzWo4bx8LwE6GKOdyymx0VWtGSb1iyPGaO
IACST7+f9mZrd3ZsSS0SOOeP4rDNVD+ZHEhokzMzQFO92EX7MHjBgVSEowyjS+tG+2ABKY2t3yYb
X4o5+CrH7M7U+Wk17nPZxzulqTb1A/nZ2kxm7vSLT+W110oljhUd0IEcq7W8tML/YDy6lyJ/KLCn
rFTvdSKnA2ZQv3TIplDZeFERjuWeOPqF+K653BwbWa836P96r3/lcKYhYd6OpjSXDFXojleDqMDs
rYtylyr5Od0KyKoyfC7QTvt1gRi+fd/i/qJar0kCq7aSAcFJiHi6GAIS7etzj6yHevrPbvHP+cY7
TMams1a/TF7+DKanWpsDtoav1sQ6UW7/7JbmpUG7PrZIv6X9WwThKZIxwyO/WN1sj1I2r0VuX1pv
hBzTcrd52nAnRD0sy9axSFTdZ1AKanYr9n9q81DJW8UL09ybmeW4Bw4jKcLiKULzZj8RQHPXm/lx
drvXXK3mMI6LTMgeb767HkfxZNl3GeEem9Ndg1bRz4c2r3Ut8n5Eeedt4WWJIQRxidIhR8J2OoIY
bEV0FNMK71jPx6HZ7tBlI3hy5ZNQ7vxAHwlj51w9uJG8so0+ClQg+2BtIwIhvEsVDFd2w0tMulii
1rA6DDHBbbbewqOaGpcmIac8FW29Ptbk/umqPmaZ2oAJKkLhLVOdGl0cQiWZuFwYFm8Sbx7QFDoT
JZ6ASP5VjSZqfRa/5mb+3XtzuNvEuu2stp3PlG7JtOzLzzmeXwNaJQlJCpa95LOwwu3IeUCgIVke
CbEZO9y7d6ILdnNWP/K5ohCmKKUI7HgXbD/JqisUxNgvsK0TQ5flrNZPWBK1i+V9KMnA6DfnfV3Q
FNL6+hpj9+X/zhDc6P4X6R0Wwg3RkXcZZ7ueGS3xh7nZN7OJKEue1VUu47/M8S+dwkDXib5IRxub
Qjh593ERPyNw+SWkeTYFAayygEsifXEXugBVA2970mfehzdZmNrH4rRFnQEQ+AlnjO+Hak3xfL9i
B0kbYvj2Yb+RQcR3H2j/0Qr0g7/kn7J2SDobj5OznOzWP9Kum8zSh3kC6Nv69aFU9mMW+weHJ2Xq
y69+oF54EqlD0LYGIBC0UAwRYSRr/ajW8g8+kLTorVPZeLclgA+Ntqtcc590seZgxSTMRPan2ugV
s3+pbaBWtJo9ku5bOjl/yYnyp9mEMgnRzLOM9HvZKZH2ZhoGfuCcb66kMDKMj3Yb/BcIQ/S+Rw8A
/gKC2Muq3M6Z37kSH80gvsIO70RGMd0umKrupQlL/1mh6AWP5UMn6pFmqeFqC909jXM5PFgYsI5r
vNEEJOt3j8WMh3+t3+OwMMkglwU7i1O92nE93kBw/87CPtM9mYFhUKZpxD+hAuimSC8Q5m45m/NW
Z1lqpvkWDoRx2Ytr/Vs2EIpLMStgRlIZcKdG1n1fM6ZHdcyKT9+Jn9O5Sj8Yrw9rEyCntp8tiz4B
+qFDpJVCpZXE2NE0xrl1NJrFO2JQDHGoPUOsG85/cnqbLqQMrPeCtKcyafIatVe4wglG86MBzTiO
jTwHcXnttOXtxI+vo4/oIt0ydpvVBPel1mNqGnEXmeiGip68PJYTlIfs/0XGSpar6oLNxEtarHBg
Dwy0BJq+z9L9GBdqNuepRjwRSmy3iJgubjQ+yMU8rXq+89YOCjkM5/7bWee/bjsbCpEDskRHmh+T
lhQikdhlNn/GPz1kCzVk4k9TeFGbrDMQpN7IWl/78dMyw3DpZup3E98V/JmpJq13zCRM7ahnc0ej
TicfpjyMfxNoOjyXohT53sqnx9pyoiFZs3hDKGsFs3ueMkFWKTD8RHg2V3GaofHp0iyv5XEM6vZ+
m4YRQKqVBpm/sHn2pD/SeqerUf2HrLFzT1G8uYjmTLc9VJM7k7EtyOMGtS/NOWe/eZzMVLdcDcRT
YDfqNzvFdEPGcxdVfyccT2+28ZqXfjXdZbW9HIG66ujRoJwuBYxvPlREKMI4ePXrIjfnjg4j8GMe
nmBikORZPNOSExTkR0P4R3l05/CzXVxBhyoo62I/NF106vEuoVgLwj09ikhiR0bCYVoOvhKPTPNw
vaJ/18DJS+SKJEL6v3esrkzpS/J3ekUgQbfpri+F+VX407MdU61YGA6+UpvgaRzpWJY6jD8EfUKg
SmXm/euAN1/nqfLndFy9ownEQ7v1jCPBw9IV1lEvBSNCbF0nYGhQ+a4/ktYtztKbADlV0MtnIbyT
GLfo3Plr91Zn/lPg6p753YnndxXWPTj4HHUJb/50YjQFmvGn6qYNZ3Wg7yVlentHj9WuzqlJyCd5
lR7Pgc/ZcjCh4UqjXWDFlt+2UdrbtftpkHCdnMm3H8tyBVvu8EheBrOZsz+Lk5W3+uY4/n+zlff7
yhfeHR6rgtmQJzTsq5lDVHJjtZhhE1ra3cOyWu9jM0weEH6wUv5tJY1rXV1//u2t7e959B9UNH9P
23DMGSocuwr3oqMDUARezr8bFvpse533l1b07i7Lt0MVdgN4tm8t50lN2TGPW/VzY+rNO7iObq6L
w8HZiRrbMRTUFVKGHkdJjS89Tv3eo6/hjMLtCcEnxSdbE+zG0B9ufbgeo6yUT50/pWZr7VOo47TH
lnqGjLASHtH+qsx2r7uMfhJbTakYzZzIqf7ixm9PyjLpWozRoezrrznP4arixt+PjrnJdtgXkf2D
xYcJjoT/8sB/Dhwh2RWmi9NVd8YxZgfMfKuj+Hv8KWYRiHtWwJC99uc8gf9YIXVsinOr/eSCtYqa
h0/k5t7qpiapTHypBOitKOb7MYpueS125Sbrk6djBLJ6wWJX6nTJ4dBgEbgBy+mUd+VAJvG2vUV2
9jY2lF1UP5YPnG+vTdaNqev33LVECNsA/swNKNFRGEjl/DYMXvRxM0W6hmKuPshh5KoSb+Iwehuf
deyXN2UgOeXmNkwApklqP7pNlOrdUzDiHYX2rQ/wwflC0PnO69owGZy4SeeRmTWBEGRXHpuOmjBB
lEC4TX545lPoSEEa1x0empNZ8FM1arO+J2KudJ7A3PwtK4kMAFzice7cp6bxKAzvIvfFMqJOxiW6
DbJpD37rkfli5D05W2RIxcXRuGJ7Gjum09yv38a4ep/9EhlYVtGqvHmPYUZUTGePtG666yWfAFxz
M/2OglmmrTXHJZdaKB97tep/XT0OewqWP6tKh5cqQoYkLf3R1RkLwlaXd22ugn1mjWgNWfwP47QO
u0wyppocpkk6hLR6WR8dWldtaEHy28+ZTd9o+NBbffOXGoHlycFyubeJt3T/Dytk/Xnzx2Ndtk9M
1vC+7XzoKvG+deFTryc+7oEAEQyYOfFVZSdxKRqby0Fu5GM3qbQWCnyyrJiPC8Vif2Y0p8CGWcwE
9zOIcJCfi0ZX5d7noiPcntfzxXV187J6vnkP9NzxBgN8q5sOyERLBvoh9zTFZin17m/kYgDOBR73
t7W3c8L/Su5Hx2QPdL2nSsdHZurhhA7+CeIwKXr5GGzj4zJVtEkPzwr/3gB+c7R6Vx2mEA5jkvG/
qY4Glczd/MszQu/MEu7AzThQl0wcVrvklkMwvlNr3hxII8h2DgFzWGMdRN+mPeazKE8BBA1Hy5e2
ZZVwQd6TInK1VX8BQvqGO/BSr0Q0mYdeGgVc0QY0MAnCQSfCjFtSLNPNddyrkjwBva5emq6/c+EZ
28jZkrg3CNmIpXQGCKwwnx7G2ZluC3mgcTjVz16DTM/pGBeysDnr0dyaIEdnyrqFABsemQIbtWsH
61e5ztuZFtLzoi2nSLKOphfH+Rob580Xmf8M1c0Q5c3mM7RXJwlL6sLnrs75Lbe/MnI44BDnz14U
ERF5jXcuy+1VrHH/FBNSnyC0jlLjR30yr1124PU5+zLud6WTDwe3AgYIsmKE/VxQVQF/PYQ9m1pV
FB8WUfa7WCPjC/3qDsthmyqfuZoyd8oknIRnEka/y4KrE2j34MBCJ3HpPOUyfs4EH/sY/pscm9Kh
Kn4KlyBPy5FE06WnZcsTrOV+9xB3lMI30VynDQK1tZtvxRZffertzyRgMYLFLEEEFGyXZiDltiKM
4cK7S5TUNMf/uaW4tUzfavMnXLvdl0uS0thW063uwQN0+D4PdsIawTQEB3xupHuxO/gc280jXt7p
fVydIZkhS569qLrVEDv3mgoKUFv8cq5Rd1oo/5jXmAYMeKmzU/EWXkdiPknYHC7UAhHitxLT4LSr
3Mmpa04kLq2nTOcv0Aki8ci8PDGAYAQM5vxgVeKpnPyzErr9wDSSM231mrHK5eftsv1UQB0OBl2f
pV9mjLuU5cmHppHRq/YraOl6y/cIIajXaCyMzgaj2ejJd/Lel5OKVHCJayzivVy70+Rrf0cW/cnp
yz/e1i1/e+Mh5qOO4rLU2x9rcqJL3K+7hkiocfSAfsLhs3WnGzlnXTrngTiHlKmntSnkvq2HV2Qu
/2UlWeIbZ2zate6XXxLmji0VvR2ktCSdN40qJAQLAm5K0C+FHJ3EWfJbU3ZYUmp+TTO2ZKx3D+G6
6N0P2uB4+iVa1COfEOrZoD0tGvODgmAp/ODqOsW68/HJHEeOYxDmx0rj7kfYEz+CyP621g3VnBe9
rcr+B8GnEtGj5nO8W2Fr7+TU5Qcm++DIzitSrN4j9BNhWPRdBUdjmtuaV9ActFaf4rbgniLQAF/1
+GeQwOPzDEPNdP8gPe8GJE2g9FA/ynFokwqFPapf/w/1b3yJ0CvOW4DwdhyG51q7ZBU3XDi2sq5d
qylaK9B7T0t1KYzd/W2azjnO/BEdVB/K4eXMTXjX86reN8PyUheA6mPEpq7k8OAsHt/JVi77whne
xtF6W+PwlrdLspR0HFQeFvLMF9MOcf2r7ZePauCFFlbzBM/825+ZhWK/ug7uQo+OO6JrUOXVXuaF
foS6mXhhaPjyF/vRH+q/ucebU/piX9TuwNMDb92OSAnn0gXV1fFCe8DPZhMheF6N9nYcyOm6caOs
BADvPf5Z0mTrnVyHNwyhL9tPGPZYiVepm1+9V5z4FH0ExfyXtbktQ/dh/OYcj2y1ofiBEKel3q8I
KHhGYuoIXFqdgc4gM2aEvOPwwgD81qxAO0KOTxUh2BiHpms15veuZU6q0tMpayrKDyx1yzIyvJzo
PorlM/arIZmk/+4h6tlNxHyyJ7W/OuIblqJ5rLbiLfTgi4ZSH7x+PS9Z8+VFy1tVWccgRgVVuu1H
MDXVO0mLQWK0dSj4YO6gBSQwXtsnAbd2ks/V3aI6VBRAi/zGveqMm/ubCHoyJefq4M7drVQhX1d/
+AyosqpZL1os+Hn9I/olrUI4HrgZKNLiH+GpH4Mc0YGSiFd+4pi95UtP/Yk2OSaPaugPpok1/xNA
th+sFz0U72Ox/cfL7V29vsE4UWRNmmdjWss+AxWLnupGv4Q8ubENuWtCWx+oJjxRV/sYUJeAZGjK
EuL5DznFrAnzFwQ6y/yhmMob1HHJNrS5TCzRjTT/EVip6Q9QlGk7B/VHXDkmGd2m3xuOINr4WP1x
+6Vu0I7pKiIep676anJ5h1pOH4lDPQwOAoS2o6O3W/RtDEZS2qX/AGzwbCL/Y4wRzzUeAREcfXMX
70kbODQLmF5f8gcpTr/wO3YZnYP41Dc1w6M3Tb/9Zfpuitg/smNtnIqL+AkxBYYhZoLAi6Lz8YFw
FO8dd6kZ9a1b1JKw6Ga+DW2ZPa5+c7da+g5u6z4fgaTcSbXsZEv0HPq4axcWMbdRny19nBBi7tEK
sgsiuiqxNi7C3magz1SYWORlPhQbKvtKBV+RsleuDr5smw1ZGinzZBPdkMwhuie/IUICgcCljs27
1eevvWRhjcf2jjzKkuiG+tVbvYwHoiOrNpj2qsJNB90JFGruc2t8GAwZDZl7tXqynoumxIGy6e9Z
cgQUqnkpOuvYeBB+m44YmEZ9Nt52GWvJDFVAuupMeoibZbffeut99rjVi8hhYncIYaJMD3jcafba
lGEiiAfb05GkUPejLvAgVhdAGSuWJ4odGsIgxJOz9WiwoWzuCcV/WUeDnQwM4JTbLARuicDY2hw/
JbbyXdCagZHvKy43JFmSXhBrBDHzKNCl/uWWx2Q7YdGznqXHdZfUTiku65L91ROSA4fGoD9La4v7
cB6anbLi1DbZFSGcC/LZrc92toFfx+raUzGNRIgsgEVa8bXoG/fYDTjpzVQ+ysoCF8t8AMeSw2YN
1avMBA9Mo2gNzGjxFZPYwbcNjxmPLGl6QbBfZUiWSxEhqKNLdnhHnypfg6yXtxUr480Iu0+HqVPL
XRYgXCDsT7nJIiNiXHS45Ndo9tPK/YhhDQ9EVoPEMNyTzLYPnO6RRHveDGsM70TB9c7OmMALIFWz
Jxu5ZF0O+7b1Wbnn6tnPAJDH1vtqqmg96S3KTsx/e4xgH91CeaHog/Po+2/biNwTPdSY2FHzt27z
clcQ8JbUgfncanQXWxHc6sVa97aj3vNAYZQUOaJNBY1cqDlL/Tr4BKo06RjPVz1ImViQCWm3BqDv
IvP2pOhiTCq6b2giutfb4aXmfoRgr7jjreYyBzh5VOEcUAt1+2mS/zbfwAn8fL9TE9xWopSGWK3X
QYpTRxpZsvSgftWWl6fN72/RYr/nbUyfcmzuWqj0vcjG/0bENkxTkz5YA5rtufwkFipMva2/WnzW
V1nn58odz+gUv+22NQ+kluvduAF4ErNKqc5SBOAeP7I6b/0yrnweBepPJAUTyeZ2v/Ma6B26C/27
ltmFu6S+EJ17Vet849V+2rq+eHaMGx9zd9X8kkIN+Ssa/afzsnYvbOcR12p17/vj8nMqIK8Eznj2
evl3ZaMGASR/rt+rkTfuWC09NrYgKOF37Nl22qNP4EuX8kW5BLRuJhZdtyivwppR8tNhm2Y/2HVh
S/bWms4TZ0DBT4COnwV9uo3kCwHxu7s5cG/jAFfFsXPWXXgYCsZwkJ7tAGhHYq8u/faAIzrBn40w
z2bBDVkL90qsqdMafnn6lxbBn3ag3hxyko7TPn4jD4DnKX4R4OZN/gYK8RirtnlY0bfu1YpXiZO+
RiLpnRYEZ0ihBMNs4fUzx3oNWOaQpggjlu2XTThJs5HYHg9gGu2nn8VHQPACer257wgTSeg4wWkm
5nO7IQ6LswWdtTlOffw6uWwr9ebwfOr32HT3mmCRNGBZArZYVUbtlh9iaVnzX1mhP7TZWOYAPpc2
wv+xxW9AYi+GzMxwUOse6A3YNk6XrjvOBUNlLn9ToGtBcHVeSjROt5+R7lVetO7GrH9HI5LOujuv
VXavtPW9EHs+Lfbd4GYOQINEVLvOVGq6+qFD1hOH2954VOQNuLn8vn4mEolnekbcyHf8D8Hqg1UV
8thk+qk2xtl1QY28sl1oQfEa3j73lG/RlcyiMfErZrS61l9ui0mx0PaeFHkKommkCRfgp0Hf3OJ3
644F6UTiIro4jfCL8J39gml+zeR/BuOlYHMqCDPzpu+8mrm7YhBEUeLKCb0Pw+PdhyN0W87pNLbX
HPhUEgrJWnlSy/Tb3ra0l1s6bAogaYZujZ7VWIEezoQzkwcsw+JxAR/gqTmzuBz9ofwdbnJIHKQj
52YJT7NvI47EAmd75zYssHQV4QtpFlMinf46Zyutj0Dg7JAbKoyy+o++7H+D3/4DSb1lvvfIVP6r
LpurPeRkNwr3PbcaJJ1hRqpi7jG7bwKNSljb5i6i1ZvBmJHPc8wbCYJPTGHEQRX2gZXjGrfN3qPk
kfe474NDZYKIDwbcd0fC1aPjlerenldAtlbrz9EJWAuUGp/9fMheqJODl64NYW2rZ1/qYYKTn22e
QXdo914lbMCFaNp3IlRN2og5+CcbJ3+L8ymnl2tUCEoI0eqU1ZpzZtEb5fdu6oATO+WGNQ7zeow3
dZsUcgRj0ezstpXek+mHdLIuuqMOqJ372eFLKn92WRZ+Z7kZX/oOmDRRRZDt3MY3wE52qFISIVLk
+vy41UCkZ7Gd54kWNNJ/Q4LVEMOQaJUDyzRm0EfXs34Dl068jcUp4nJ93EKXI2Kw7COT3bdswviR
RIWPzYPGIcbiYS5kl3CPShRhUXWwZpXmhWc9l7nj7901uNsQGKB/ICgKWY8XonEepuGlHIMKWXfL
m+eZxKqRH7uD+OsMZbTvggyKXqIOW/yhfygGO2AgiY9Ik4/Wsuk0dLYCJav/PbEyPWhyhcKseMpC
Rrlp+wbK9FO7H0W6eSS5BkUO/PezBLlh/lchJd8LGebntXAegyp/D1fv3MTDiyRPxQxqV/v9zzFp
tV9dW+wUJ/RWOi7MqY//L1f1pZ0GiA3cWcsigQIAZo9upcSfauMEjztnPAyjGwFZjgITWhTQToJ0
GbQvkk9es/Ll87m7EjFzaixR72Gn7vAbjEmODFn0iFqrLKhPxYypo2cd3Kkq+iCt/W0LhkdrDQ15
E3B7LS5SMwX+zu8Xmw8qTMMN2tWrYpkMpp72vsOOsRFXI/r9LHKVlIX70jYxnNCCg1EQDdfJ77Fu
Gdh6CMHwrt2Ijs/JlrBr3ldvvqleOWnYhJgHGpU2mw0dESDez6tgSiIfgpNJ9FoNGCvcfA13TtT2
5MdNl02YtNi6gz1nSzo7EL3D9v8ubHVeabhL+Z1fqnUcz1MPRF5l4mHS1UV47q+2Q5tJMp51KGV+
21yl78VafU7l/NabEPOiJCOa+oCcqkl/TQZ/xnvYHeKGutZGElGjupq3hLDAaaBP1Qcvgejz2mTL
UBkoPV4tW32g7eYx46/pk4wfD5N3M+2M1xIEmFXhtZrFYVAY2VCKZi80juLWnbYPJDRqx9R9qxr7
YOogQ8vjLX8tJX6tUvEdKx/Vpo1Bds3g1VioiiOfxkQkXlR9EJT3XwHL9uLpDhNBJzmQawdD4Iom
ZF2Y7js+X4abq1+hJnZbEe/WeruVRe4+O+jvSfSXRBgKSOvdhFx+V9AA+HPEvZmpuCMMmoQM3Ntu
H73LdlLJMLGw1nENdz5yK45gGEmkV7UH8Dw3feGgrxovAVmP55U27v1ita/svU91S4BgGTfOUa5I
jsLOF/YORZGqdpPqGtZ7WWQT0O9goZgTNIQcEUA6mB35mfIrv3sKB8ohREScIZjsPu1mQERnRntd
r5p6eZDViPD5a1P8IF0WYcp7F3k5Vpy6nZxHp7H8+n4Ner5Ity0MUiL3KMUelVW+Lg7gZLrU+D4u
sPtxmNp+N9McRZoSr4sLJ17jPSLRQ6n1K3TClcqg3h6C1A7YmFLfaJoB1RooWFPyQx51Ldr/tGKi
EePAoT3O/KV3pU9kSBoyLv7YW2peRRkzXLBCVdV/QblU3Xu38H5jdEBLRCNBqdR/LcH5PAAowE6w
odv0awJqbea+eQcY5XPP1fzzn/mMurJz13oFe/aZlrrRFi4RqrEg37+x/nrKdWBwKmpretIp95mm
EORuKSI9XSCFkBXZ+Rp/5lPH97UE5G0AejXWn9Geq/XbOFpH3wtik/fCZFaJebsm55FNIThtObFC
z5p6Hm/vbG19T3N6uO7sigDeBV/Dem+puPH2ESrq7hiY3B1T5LcYL1BfIdGIWJPqnT1hmXnxbT0f
nSxU00GrIqpO3JnLT5KKZbJDPQVreKNGIY6v9WZF6pNZr6QpGxFnv8sa0hYTE0dGfFSyHKxkITSR
utZ6DiyAhgIATsiNNWLaCEXcl8jZUw+dWI1CY8iYySZ3O+Zrg34e1tJ+9ULq8VLcFPaGm7YTM3Z8
qcr7IQhFcY4VYeLgxGXf/gWPKZYjAWs1qqIqUAy2hVGDCxJbdzq7VDO2lt3SmBGyFbdS+yIpzGKk
gidennoSSdcLTCzxks1IYcAl97LSuTchpjRwEcgOsm4ARerJFdZOrBab02Ib/Q2C1RkGrWiw7llX
mOUtizjxc2ORqf1sB6v/MeeTWVN3VAgUXFnFP1o+0XSI5ypziPJgggwtpI16YrSdvfoRal4sJYsJ
6rZZMzY6NfQqiTztoElx2C2cRxv5uH4Omi3wCJwhiYemtZWXUQ1RH96FTY4mBMnttOOjdFj7l2HV
e4HiLYLfairxWHZM7He1Ewb8XVO4Xnur25yzL4I+fNiChuuDAx2Namz32pzqjVgbUsMkwKooNGGX
ZZ9xcCAbLF68+qfkwqqD4a2b8sKHLmu2/n60huhaoef5K0jj5Mb08/4EqWDukMffVw7k409bCSoT
LfT81A6tLHb9QlfBTvrr/LYJwp6WCIF8WlnRUB7nXG74HnqnAyft9TAcWtk10J8/dGW0lFyFDYhz
shQznGxUdB0jEFFuJd2dgd3+QRxi/ykrrpOfpoIf6SXTlNh77ux774OvrelAvFg83Dt1VRKKtrKv
oYnnk7m1HGM/8OPwz+3k1h27MuKQJNIWWVqFctY9k9vl/BI+lgHyh0LMFIVZ2FFzGanqjIKUXb1y
2gYVXzVr/zREJRYCFYjl2Q+K17pcUMESOCVWkzhkpCIoCVrzL+fr1g8dSAkwW9GwqUxer7NzW0BT
YYP0Xml5GEhdkTWiBmdYiS1EUjS5YLVe8R0uY0SRdVWS9tHZ0VdbN8Nt0bG8+Z4AzSmcCjYO7Aps
acnXt7BaeI1jWc/O41Lx7ewguJqzX5mIJbvy5u/ecRCVT0RqO/caWd/Ja1ocMRs1FljO/Ha+MCzU
MDHS4uC0KIC6qGLCfU4vCWItxmVyOhDCw7t6JfVngPYLx6aNhgpDwf9l7UGJHnpt7epILmMG5zH9
qNbXbFF7wKjxARMxxyOUyts8S+wlLvVAqezHejyVK8laOzJuf3650Sxefdw5+b5yXfeUuW1xNwP2
3noLr5HHYkD4AeKD8TCHrf3qrLHSfLNWiR9EkLSSmfVFFb19W10HoHwYQSl3k9W1+6gph/zc2y6v
pQb98wCngNeOgeo41UZKRR4RYfUfCGs5PgCTCM+IN4+p0rW2Yt5vJudsZHMic7JtV/c/bB5EertT
6e3msrb1vspWEe/dHN00IXbVHRBPNx0GK+jvpnKL5iSO1/5M6rH+CHSETp2GE+6gaQFU7vuey7aP
+D0tfWB+T0FPCmrgtVHP/uH7hmxkW94Xa2D9QdLEvD+IHrzCK/JHNDX8MY8TAlvJYvUIL+MmpoUW
mci/Fo3xLi7xcO8yY2OJjaqSQp18A8tMOVqWiTJtfFrJipGxIuk91kE6dMwgFysiwcK1eRuSupDi
q9kq/YlsCNluZJYbnuKIoA/UBe8/ue0rbc8SZaclkIbC7+ZoVRRxuzvbWrxsP1D99M+Sw/ygY7xZ
jL3Dw09hLRFt9jp3uCba6FP3y/C6+YG6L0NMwtPIg7DDgsCzRJMZNtEyl8GL7ALEnYj98Mt5a/SV
baX3gZqOf7dzmB5uERtWsSfOuoZxyUTxHE9DjwhBhs1rVsg7b27knLJ9M6PLeXklArn4iOVIAocV
th4Kk6Xa7N9h7dhPi7CsP36D2qDRqv1TBvZIFY+PP1rUNgvUvA3gPY1qn2FNENZZYnD3qJksUikH
T5+lmoJ/5TAwRK0WE8ncGudgOUvzjgy1wPDjU/GUmQ1JTmtpy90be/Ff1P+oO7PkuJU0S2+lN4A0
uANwAC/9ECODDJLBUaJeYBRJYZ4nB3ZU6+iN9QeqrEuibomdj2WWlpY3dUOIABw+/P8538lq6nE2
LZYr6i7DVo5VzS+yovGWEy54ZRDEazbuiJY7Z0rupyYo3vohe+4B5G2VPeQz6rBbNvvhSbIS3Xj0
C9OLxAVeyKTr45eOfKyvjSJdiI4oypIAFohbRycCQPqjVZb+hkpiArOoM7or0gp6pOWRiF7i0A/Q
i9ht+RBnMUfKGU3PmhZfiuV28FhTxNzcII/wXvnZ4Y1tBQiLurA0jk7Vmg9N78YvJUoTg+Jf73u7
gXYw7T3X6WxUZWV/iD3K5ewEDIIZQsq5KAdNhnaS2Sxn0lpcsFkzUUYkG7W5SjhMNNsZzTNh8BQ0
eKHe3Qmx9hycWrhPV7bIxUmqmXHJTo9xLyDAKcSgeQKNJ6PVMLWEap0XzkgJJZRtci1CkpNf6AxT
8n7/4BD7dG2xXtQbZBTzxeBX/rc+7sSLOWP+2lCRq25dXdJ1acnspG6C2OiQGiaTRqxzppissBjH
KAOjvRVY6GxaF/V+m9SsPiXLM2Ijh3/NXF4ou4iJ1XXrOjh0NYmwfgveYOVgGr0Jas4wYaDZbUdt
2PO3Ux7AjNvl1A1okMjvDWqajSMS58KsFdPuYGf+BP3EGs6L2kDn1iHVetHTYLW7rl/i7HIMAm+c
KoLLEq/vxiVNYGeGbrpJgCWs2TPQA3RnqowrbaYevhtDcy9F1qboXJts2uW+HNpViw222OKAzL6P
BQf2Db2E7NFCWubuJoSV/daPffUDVbJUKysU6nHkTWYuE1k9Yo51bYLGPCWHu9TyfHp3VkGulFFD
e/JHc5Cv3fvN6jog8o8UULJH3mCnQ/A0oRZ0s05Tbw2wXRWzAHBUsHlWjbeAejLuSAeYM+d/esEl
wnCoLCMgpsL39akx4wm0KCJoLAd8N5z9aV7i7cmTsPAflBeGe4zd9p0s6ZjqXjuPkbLYWZIrmJur
hIPcV1sQJVlgL0aypLroJmr1fIW0St6MswqbjdkVizwdn2Z8o9DEUrV3zNre+kbI/qiZoujG7X1h
nVtdPu/6mrpGRrPoMfJdPARx80BODB1Cr05fxQyiiPy8+DtFXXU5i5LtekyyFUFyUyP5tMIUW2Nh
z3YFGAPKY+bAcCFRmBdoJiGcklJJK3BVzmV/K/KpOUdaGF/R3nwRMDb6tRkK39uGA3yLx1Kmk9ri
0OCBguRnIUmbTtoIJSOj2f5c/se4R1iN+ZF3K0bNvqnsSZ/mntjEtReQrbYaKK8MF3YocJb72uE4
6b472/xlrbksWgMCUz4FbbPC5E9l+f0voPjNG1Hig0VrkBBNeVJ1yJ7L8pdjm+odVqlRlvw/tta8
+WnqMy6xqgtzrRU81W6NIMv8ni5jBUk9ZkLHNMH9qDmRlwrAZnrZTZ4OdrOwnQun73yFL2bgBqVB
zV+CwZIVauwmnZ5ZTVb7W1gdDnqMuedYLLtxSM+qSPPv/5wFQmEE6tzDvB9yOkpr3PmNneKsfJ/B
8BS4E1A4a4i9ddCNSOX6yA6ojGSx5GLoYlHCwHBvd8p1Usg9ECIluH+v6EvbPEO8iXgeoQLNErYo
FNPS89lJOUgM6OpMPIcqn+w1PlsK+mvvfUfYMvmYD8TDptUFlQErPyFMgwTX9UgR1zhRZboLwdD4
Z36kumYv1CKEHHlR93MAOB/1JO/FwUyy9NHI47pdU+4FdNci62FUI9B88xsWVBptQsLiGDpFcGXH
Tmo11dB010XEoWodq5gnScxOVhyrSYvkrM+49qox0gIQmlE2XxhDilpmqZ1wqzPdU5AKGuQnlqKC
tJa2H951bROwm+m68LyKixgfhGpNHM1xinWjlnJadNUedt15plCyj0SM63uFIlB2Dw4ZPN6WfRGd
or5WSKSw9zNyEvJ5Hn8+w4bae7vL2jDtz4YiNZ1Vzb9drjms+i90JgdrTwGIZrBpte1Jxk4G0Up4
HUiByCRPbeo1LqAsChyaVxZhVqOJU/yGA0NARKCOTZwIY56/WIq6JnP+NBEJSX66R8WvM+/JtbLr
O40sJzjnWM/wsxtN6wU1VPrYWj5DPqbsAovRTYMDi9corxFYBBmHxAgWBjXFrN2wvcYx7/e68M9a
LaxvbPO9r2lN2qdnzLtBOHdzkWGAiY19MPrhYxhLvUrL7GoYYfARAUD+VJKt/CkPb8OE1jWWMqJ5
w+6HbPwnTHrMho7DSr3rTP3l3Z+3QJr+C035AR/64R//NyQo/vOR8/QbDOr/Dzj6PwgZ5UFq+u+J
Ubs3gFFvzf9q5zh8697SX5lRyyd/IqMM9S+50EbxNZLbRriag/VxfIeOGu6/FDovyPz8KWFUS67S
fzKjlPwXid/QcLFfSuTeLjbU/2RGKcEfUYnygRApCwew/+8woz5kRjuYSVnRLEIVaKlzlng3U/9i
KiV3g1bTwjGJXfTh1FQE3qzwPiB8fTsME/6DJm63JVqpbxZZbxezz+qfJH13HidUlUUzbrxKRXfe
5EX7SrSv3uh2R5O4qBst3E/Mz7/Dc39+WUu+x1AIOk2Su/yrA7aJMbO0nQ+oo59ZItmOXamgaD9B
9Fq/G21/Xoa7Dx2Y47OSH5N/RgpoSYlQf60D0T4GRQZypiob776yOAWiQKhgtSX+QcqKLtFo0/WK
hgY5WkdZ5NCR4NBu2TTkuySyvDPLySymH6qcHDV7trK0unvEMJPxlpJ5dWXWeXeV1HDNq8mmFk+e
x3wToaDfELvj3JH4SHfGBpw00wbInRrHM8saJYuge5ja3K5oW5T5W+njvEI/VQ3ffPZJ8Sc35R8G
CjdGKkIxiMyybfXh3ndjNttOXss1lh66rd20KwiEfWhDd7giorKeNo5dhftWxQnBO5lWZ/S32Ie1
DcejbABuQDffTg8oCq86g9LHFgKGvInrwqeU6Tj5ZrKtz9Ja323g/+VfXh4lYdOutE2P3CiSAj74
l22qEjNXEGuCv+MWafFYb4sYecVYZ3uzV/ONgNG1sxpYmHacyWvypqn2+pSHxnLp/1N6rVDNTNOr
NIfGp205jxdtY1wnwXg9q8YY1xhv4vuugy+yWgp17SobMQmUONg+C754/7off47NLmOJmcDW7n54
CKYtWqpj9IgbKzTuuiKAnVs6Ep0J+puFrxOdgzoPHnCdsQMvFwMmorFm5ybYEZHH1y4ib8ucHs3a
6h6DvKridR+ki4AvaKNbtCz6RmPk1etmZjPDaQTxvuPCLOdjOvk2Jyl9rSzIDHpWAgJZZihi80Qv
0h8sxThIp8SgOz/YaFZwpXro07sJwqzW1c08dh0ijYrwdReZhN6MbnTvFmPwtbfo6wwqym+72K2e
e5MvT3ZnIjfQ0vqzQoe0rZAoGE+R7MF0C699bTPECZ3OIn4BW+1pM8zKv7Qc1ziBJquuy3zK0PnQ
d7j5ZZb/B/bdMpf/4on/OaaI3VBkdatlklgQAb9MmdS5myYw6fjURdi8OexJqMVyWywOMaDuwwar
2ShxDuFC9baFCH2Mr719m8A6wWAJO4v90Xqwm+EUc5ZHew8W474eCJNeZZ5VX4csJORMW13krLwx
TC79qVpEhXPQRNRzcAH2QckOt2hGzNRU6lZouwcUXejKRzEc2bDjhGYfRN8YCQ/WuSnKtlGUZs9o
v/vHbCjnbpemJbNIG0aX7C0RnYWUhe46pSyoAsGEmNbELb2iX1Wm/KgJdTdGhOnoUhYWFblTKy+g
c2TB9NhaZptCiZP5hRHmLRaY0iH+N6PzjPmd3s8wRuflOGpeJ1wT5IdlhDJFlHCrda9i6xRLdW0g
CdsUfdFHZzV1/b42cyp9EVqmKdwV+Fi/YEZe9uAcrO8aKmSY9WMDSzxb9nUdtpsmF96jqjN9tHMr
u5Wz7+lPGPW/wx9+PnmoN4AwqElz5P0Ab8/kjIpDdIjgM8ZWPDXmMQWbcVUr39zPo6U2npO138s5
Mj9JPhJ/Ln0OcSNLFJEFeUKaHyayHKFLkI+JRHCC0tQxKgw4nuVeNI7E3j9kB7vra3aAQ857FxGr
ZlQbGfcRWLLlPFsxVMbWLD5JFnqPWfkwISlSQzFOUu4RlrN87V/eBUGWvPYyIK/+CDYost1hT0om
GTsxHeF5yYqyKksRSMfxxRlwGbpGmD0AeujWZUQYB5Y/c4/TDa5vh9VcxN1edbZAfB2Ex9HMNFLY
wnphD1Vj4nU+S7lxfsdYvj9Rxbf3SYOkC2lZH97lqUcMmkasDwFqo6MqkklvA4HQ5CxIxV02WwKk
EJDoHSWC+gzUo9+sUbAS9cARAewsQDFMp6kGZYbJlQEeetq+Wk6XAVr7wd9UqhJHXnXyr5saWNrK
EJF7mQQ6Rq2SZwcrsYNbJ8s0MK+Y4WROnJQbtSqbUFwYaprpEtEGJPLXpnXGjiPewaaYz0g8GU6g
xaavsvOiuyxIxNc8FhwaYhkNKNUJRrm1UTyT3+PoQ8a3PZpd/FCrvHt2JzRBYmrxab1P6AOFjs/W
qg8BQu+31mXccw60iL+U7nLrfxkaycwKMQkhcGDixwmcOTib61xTJoj7fT4LFGwFv05Pnd733pTv
R0o4yKSVdxj5lpSsvQCiedccFX7J/d8ncesfHrzruiyVxG07pvMxZ74NgeXRoWBjMOTplxo5yoUB
k9QKbYG1TKldRrscSXMptsiFqBvU9VNN7uo5LdlkL2f6QJlpIyc02O4UOGMO3SKdmAWMxDZMdsKL
7Id6mmnhzZ27DVU1nSocsFsfX+xTOpTJFbXBaJ+7fX7WGLXxyVT15+2nwcbyJMklYW/vyA9EFSOO
Ay+vgTaNIpWnshIYMmQgDlBHi43UnX9scuQfdAoQY9obfIyDrwmspAlCMqODHL9Xr/gvoZ79/daL
P9bPpfXnL4uahSfb/HjkqLw8INM4RzFR2MkJ9eqwpULWr4U7HFJ0JmdxU1BB974qcFucTs51P/57
YbMMTs5hJgEctukLXnv14b2P46TTte2b66oaX5zYVmeDP4gdFKX5kynyz5HGpSSMXJdZe4mU/nAp
FFBsiUxSodpQZ7DnXP+RH4bLwHWTfald6xuLaZSuu8KpTq0s2m+la4WPgmJIswk04Y2D4xgX0iII
eOX6mfielv0ZYZxhvCJwbIBxOCHbI29m3ielRb2xhF2b7NVQzTceBoh7k+TiYA37+LnIXIpCgsbc
uQuO0wNOmHwCSHJ+Rwa931okcbS/bE8tb+uHgcdZc6AcgiprZO+Bo4FyCrkvxXGMvPmhn2x7O5RT
fTtpaR3mBJnlqh3tazqwbo4kZUSwaYzRXZu4iB6TfElYDsyoegkaf7qL5+bChK11nzcFsuusGkoq
d7nXPGPM9R5ZuJ3dYISIakWWsuN1BnRJJEXa23pRZRUoEtbaps5igLChqFN2z5JUrbeyntynkJLl
12zEQW8Z0v0+sg6x160Umrmh0CDVu9E8uiiYgMRGKTR48jTxBmXkLdfePQmo+mulRQEirnzghDeI
fRW15d4WybWVw/1xkBvEu/eX6d8qzfxPi3Dx2ST892WVq//zH/kbaat/cLiXj/2sqQjnX6wpxLV4
lCzIo14O8D9LKvC0lcO+DBY39DfhmHzmP0sqDh9SkFPx+C8B8qRh/b+Siu3+S7pEv7gW1ivB551/
p6Sy7MT+a0tEoJBJ3UZAARUc1Igw+7Alml2OVRZuNdgswZImRgdgDFedHZjQjG2kvJdQ1vQLnYn2
Z+rPb2W6X6ncv29P36/MXWFKdRzmfsxuv6+47timiRFyIGrbnOI+eTIonhTmzm1oVZT//VH5wHQw
m75RfcWw9ctz+oeDkfh9TV2uT8mKoynRjMvK/z4T/rLid3ZbtZUiKhWOGGXRmd4gNinFO0CTwH+g
PJ692eyt5MZA57KO8aaW+45a8SeL++/1m/fvoWwCdHwbgDiF6A/3oRqrkcZzixQzD+zhnnMKtdwU
BsllZ0nuA5OGPv39t/8+6b1fkqWWIwHMQVaTj5P8YBIfT8sWquDCBDStNPpqW/2ICGLpyf39Wn8O
MMuFQ2H7lDXYcrsfBhjQFd31Jk6Zbs4wynJmdwhd6AbqKB0N132z1LSv0JWb3/9+4X/6kVj7eM7L
Am4tQP1fd3R0+CHOLPI2A7SDouoD1ffcAhzVAGtAmPH3q/3Dz+Q95v2hw8jlltynX69W9Z3lTSnL
QaqVczEkOqX1JcxNFiavIDD9wzt+8e/XXG7d7++uxWGAPZO9xECBFf/9mlh4e1KYFxgTRdnvzjs/
MmG++GRP8OeLapvYPKHme7wn9h+jBT0rTQlYbGmWORdt3r4mNt2Z3cwqYw2C6JbF05tk9Gs/mSL+
fIS2ueQUOCQUMHV+LCCBUpKerDBQjA7TA/LaaCmK9fPrXET0y/5+Nz/mtDJQeHBcxnEoWIPS/XA7
XQOZNA2gcj0kdvLoQoehewsElqZkjJ9TVxQENwTgRVDce8uYVlSI6NtMLk7luizYhOYRFbtPvtaf
98A1yaY1pWDCoub94f2BjskGgdoFyvWa7HMzyCcwEX46XsZx5H8yF/3TxSzBjGiyIrjUG38fUWzN
bED4tKv8pdHZ1Wa8d0ILLHprj9XT3+/3n6N3WdyQqXrMDDYbrd+vRYfKRlkGvOe98WslaDVWlPho
L//9On8OX1cwyxMyweGC1ebDb+oCock4C8t1MxbDJYXsjOLH6GwwLfW4gB0/fDENnd/ngUFAwt+v
/efcTqmBS1IKYaK133efv64xHK46XS2AIleyuvXxPGGdUnG4VhIh5GVfSZaev1/zH+4rJWR7Kfy4
3p8vTS2QlkJ5yNeRnPUJrE72yMz7GWrzj/lOmbbH5ENzxyQoxFv+/Jdf1rsJmnt+MdoNYZw8iOGX
Qe3Z52mMbUsjYbgTvLyf7NbFshv/bcZjAnKXWOjlReWqy/3+5aplYwzghQBxeDRh/YuABjLWWl2h
pI9AAhgUDsL9gLyEuLmyZ0BNUDxe4yIvzloT88QhgZdrnaV9Ij6tIPxx33nQisaZ5VmSPtnH/YwF
tLibBoMAPEwue5JrE6pLygkjFOScUl3Y3BeEcESnIA9xAiQEWrQAMniN5/Qtdv16wNXv1CUF1j7+
7L3+4yUgiJUqIMkEyxxHH+/3GzdoxIMJZrM1tibvC8zh/BsVR6G2irrzzZwUhnkZZwYDk30i20D0
V1oCCkBDDNbZ+uK4Y3EmezySG5/QvnMwqwSO2Qixwk2bNXpCJ14tkgeaMnrbJFQXYACNBJ7xGIEf
TlWRvpYNg2k9yHSYd5MmHH034uOhoW3YbAABPS/eVOhFl6PS3hu2qUKftYFKkp1G0DTiPOcwvpKT
RIgizTQ7RzXfA/9Z3q3G5HC2+tmD9/vuVjciPplWUOxkviAwzFFnLyQ7T2tzHEGEeTpHNGdzT9Dt
LuBj4lDQRUSa0ooMbWhJQ7V4K4Bfe+lTohJ9FZtgAbd/f1k/PhdmdfbxPkGOpvAF//37c9EZjfZ8
KEn8usoGYiEwem3JUsWR/vfrcGL48MbaNhhmjxKLohsgaN9+mAcT3cNgaaDOYIZT0bOBBYV8GT0h
AZVmjNEMlSBwO0JxtrOZVB3oVusUxM1yog0WZVbXWEelQ+dKFWEFFl750WluyetLMTzpRSNHWmq6
GsfEXrOmBbdzms/ETfHiRZTG5o5ARgIN5Ah4n9j1uUEUE3+b5QA6L5+RxLZjrLYlfKptrCvzeUQ3
WxJ58hWYfIg/ic7PXYzZBqgb/Vs8OJ4JDJCEm1U7iTnB5FjfLFNivKsBU55ho6tO9Sy94RjHaEhR
yKtmn3RmQOvTi5j7wz6AnZ9aLngBZBLAzanxYQhKRxO7qOfejFXjXGIwgONimAoPtGFS5PAxluyN
tFJ7DDuEAnP0x47Ri/mLFcYHmg3W/MxDF2ihSVLe1JHO2r2BFdGGwDWODclf+XBvUoJZBXMPhgZj
06rvpuRGDBXG2Y5vAT2zppBI4cQzzk1gdVids/YmMKfqtrZhfksZ5W+w+1Gx+lGNTUhkDl4CLP56
H/Thde9jWts3mYebwGwXQhNKTewoBpzbgAIBWAOBYQaLI6imzmotTIyu7k8mjDYYB5ToFePkWNSB
c2501k41yCwbS1v49CfzqpjsZl3ZRrKPPVKD1oZwumYbFrXdnZnCeYPR+I1aIxExHeWwrw0j6jYy
IHuWuC6J14xpRaNqt546sxZnlIxxamXBo1PAlAQYSxVplq8C6dwWqbE3ggE0BAGPdPh2fpP51Pts
V15OuUousNQ7t5UvRrTsfag6TOVIlLlY80NPbkn0iMGmeD/AckivsqB6cSN1B5sMsF8jxwn4H9LF
lY0xJcPGJB4x2xXhPgil3FVJZd7IxKZ/bjoa21JlrcJ4fmlGuJC9s+R3DzjBq9Tqb90Mvm8GQ2wf
+PmcbjhLUU0pE9zBDMQOoDBK5XXacwcTumrb1jC6cxRyXb4tAkCd6zhu3HsRJvcRTaLwnENLdkgb
9LrANuJ2T76Rk2xn+pNfWo1imPwmJ2PGCEOWEQP5rM7K/pTPBswIPYKvx7F0SVVUn3PMpurWxE+D
hcizTJq7wMq6VZfRb+tBRpjzY5M4jwmn1BV31UFQhSla4/RbpIirkYkLm+0ICtjICeaoe0EK+eA7
rxI6Xk1+ayfomVqFvq7KdgggEoSEDqVAMENMq9s40/VqThHYDnZo30R1pB68iPiCQIYENDrRQ+E4
4gBO4K6qu/qmn+r4NULBdCjK7Jh07b1Pg3ijcskQdZ7x8D+nLmCXVVukwzd2Oq8+Rr81GIvv5GnZ
X5NpRnHMeemgZwxGw5Dfaj+8NqayQMxqG1/Ijb52NL7LNIyfxPzaQEXzQv8V1I9GOzqdT2Z4yQSF
HLTHm9rB35wX+aiqi61u7acwJCcA9TQGGrJSOqeCMjA/WC7JNxgfLkKlL4uQ7C2hyofQENbemdIf
/eRsKk8++U713YziB98ZnZVSpVrnIASWausz1Eg8+mk1vbC3u9XWfE80lLkzCHpaSQEzz6nIoSyL
HEdpGx4rxhc6sdXQiNs6CD0MlEN9LHNr1QiwfXIAGtyU0JKgCV9n9sTTmQfSE5LwyNaTKIespMRT
KbkZywkgZkf/tYcftRIQ9bmCCb5cReZGeqMFJZ9w1aggLyy0yqtC+DDU6mBcdQt6AALhmVHgEIIW
Cdpb7dnmzGwOnHqreUf6OEPRVoV3ku4ati2i0CbMGh0MCSXjNy+K7AM7N8fbNLWEFpIIB9BFZVUr
olj0K0L17qvTieIcMlt1tEuQqXaR7kQV89WhiZ8Z1XCdtsJYY6HSd7bRkIiZFw/4eC5mt2m2pJVA
tQuJmpUO/PFqPrCTuJxbqA9+TaluFtUmG317m9EThj634AHPW/iI+xiWwMogc6izKRQtraO142hr
E2IF3Va4PK4yVCUusdCUjYXJg8nd+3pGGVy0/UPSwSBxwhtoVQnxkxaJLM54kybeC/5sks/tODwa
Nf6dyoheWhmC05LMhkWBJ8Btwhx0Zutg3UjDy6SqXmTUnNdRCgSsg+Kus+KHZ6Co59rxD46GEcSL
wNx6sEJfu2AuLpoMNASOvezOdrrsYQ5qHoqMMENXxrw1K+CdKDijTRqmuzk19+yY99UoMeEq+QbE
eWbUcerv2ym+BGbhHZpquqXDAVJuuMsL0ob76rZoNVZYXd/EYYxcIEKPIivvRaATRsWdUTQfGklh
aUq2KqZDL+pmi94Gb2AX029P1G1TD7emU0Yrf9R7iwOSMetrqwZW51T2Q5lysPAwG3h1eErS6Lw2
nCNkbGJGSdDt++FK2ulV6lb3wQzYz6FWcpaOww80A8gjq+kYhei4m6I4DrJHFxJinbQN84dq/Wri
oQAMjK0C97wcL9KypZWZg42T2Xj02nBf54sBSA7uIUBrYhWMfrgTqKGz5YHn3ZMbDuQRaxiaTDi4
01CqXpnhSGvOVCui7ooHv8tfONXAn2ngsYLCWZLyqMAxFmcb67U7XdXtdN41kM+t3n9i8nbWVTx/
CwakWSsRsoBbChZrZIRHEUvCQjVoLIk4wynqH9BFKVgMP/LIrdcj7RpE2xL/cZoh14+RvmKCBCM6
dyDCSvI78UPvBryVtZnuIw8Pvb1A1rv4NpU0i60i/OHLjnRuw3fX6Vy8mjFIHaoC/s7rO7yIKOFz
GwBIO1jXBftppErBvSrqo8rw4QYSzW7uV8/hKC5In9DXaYAQ1glpkidRNW4syWts1tcD8LjLDAjr
uq+Cq7LMA5Kh4j3a8IOJwcYNz3BhAe7EJlqLC8BRl26UbE2vYWUuCuIIA3RdOL+wwgfWFi/WazxE
L0ibDuFyryM13ztmA+Vstt3D6ADma/OGT+TUrRpJVFYaVR4aFUXXI94bY5bsnEaePMGoI7/YsYOd
rtu9sozHgBPcCHoUmNJJIA3JK9Qzdlqh4LVf6U+et3FJKp+xbxYcJBl/PgJiaFzphKTaO1FhfjDz
4DUp7J0DPYgq0tbucQKX7t3o5NdzC4cA6+6T28zw08aHEksBiVMbKtFia2P123WySXeYTE7UUrOd
7ocStAvp5HC7FPWwOGD3ySPxHbEBGdFeJcQ/JAtHrkCIFFnBeOZrRkJcWPvIIRAwHJu7um63jWFU
O4/aGq8cXyIvwy9mh2/Q1eYxM8xbiOdXdk7pSWnjQpQkOeBu7c4VYX0MK9znZRZeEFdT7EsHwT/m
pQLFgPK/xVR+tkE6QWHsiEDQ/nSaJqILveKYKj1cYZh/QcWOA3FMkmPpsTtnZ/2FDvDJ9cbiGiVY
dOZIrDamx1KOjb+BAH8G09J4iDmh3Iee/131cKBi9zCY9a2nsPwFxrprKRZqZf+IXW/gSLokzLnu
N9NPcDcoXMijWxOQZc2XsYclRrIosN0enqh7P/edBzu7AeOqChpkIx7YSMhdidB5r2dQgF5u3aeh
d4ftyKXEUd/Qy7lxQ11e0TVu1jNpVmiOzpuukutI9cCRLPdWpMEPQP3BNg+rkwHrZA0tC0qwcrHs
9/tp8Qb4ukFeEDnZhvr5NWkOwFNLVe/ovNyUdfI9bRYEgRFdl1XG1gsZmV4RQ/bDFtlN3grWAkpK
IEGrx9aUOfqp6rW0IJVVvn2oYJ09GMhVVnLsSDALwglJSKvPgelcdximNoYMhx1uWSLD6wlvqBfV
z0neH2VWXcasZ+cLc2mD/VltWL5iE+uPmV4y7OYLHQ9PXQEWjzQRpj12J/iC5dH1MQlvMCmiS4nK
F9S1+hwXPrC0KL6uu+C6aOPzEeHeqsoTf1+VHYvQ5Bpbw4ZtLpoK8JYXSeLLcROacsYhYqlgkzRE
XflJ/rgERLieZkZjclnB29pOOSkHmZPgHLOQ4fXFQ5kbb7NTeycoQNGl6dXTOTQcuctjnrIuhbEl
wwQIIS5QEyV8NMo9PSLjaSi4sMqMPYYjXiBvDPZ4JU+JV+y8dnoMh+6x9GMmyCk8uC4w3wkX0MIc
brV1LLv2BsQGINmqPlrzEp6CezidiiV4gT1Pmke3ve/el4kGDz43p9p0vk6FD3zJOutzUxxIrejW
hoe4LOvHbRK2D/ZsPIi4Ni8ATN5gibytRXmbE3YAOCl+Mod6b+GTgu5qk6Bb6nVJrmcDMnTGPu3V
1aU28RZWHGZYuXdRRwiIUbo7u2/2o9ZbShqobTqg0mFbXHlOKcVaecV0lI0zbOvBP8R5cAP2e/FQ
6pTiCRrrCuJUPj7mWe6B4hQY4jnf6tTj0Cx+dBUZ6DKuYOaYrlpoIxXiE0GPbdUE0uT4SsPf47gq
03JTJ+OodsbYIKhIndF/4OzY3flmEGXrGrcPHC5yv5hUkiSoSNUW5nzl4MdIbxWyC+whgL1bnO1D
dInZMb3RYVn/aMHNwxNvWnaQACSsK+zGJYWtuLON80BT/lmHyFBfKeo4j4Bd9ZlhRuNVZ6mw2480
xh/r0imvIdeYEPJEbGS72OnlKaiMgLVbDIE6lFYGH5sAWG/DK+WRZNOSJ1v14r4col4ce6dz71XV
RSdJgXnTh4B3ZHDve9MNAhjzO1Yje1N7z0x3oJGn71YzX48u9u24lsk5ZOiMpT9KElIrTLN70twg
Rlhrgc8qFYffaLhxZN7vXEpbRsvZIYkuAyO817ZYzQXfGwbYLXpw0Fz9SYb+DTXhYj01I+uY71yD
0KQKMpUJmbAGHMAwaIPvTpSk11FSbcvEhQNX4vadEw/vtf29bjx3m+NPP2T0i5naQdPyIQzgJjGq
Fqh7FplmDM8Jag2RSuvyuiyai6EfwDu15aqtzf6+ceVT4VWPrhtTE50wo0Io2UdBS42kKNOzRMMx
HctAEBiBOzL2YdgnbvQlSp2aiiTpHGc5k8pCm3zMJi+7y6vwK4wzyeCrUFak/DjbKK0NLj5rxW4Q
KHRQFh2cgVlwGA3rCMrigAcgh8jotsPBsOpbHILXHdnDm0jL4IKW+/cyJa0mJJLrLoJ0PRx72BnP
nNfC73XReCcgefVOx152G2IaBCak1yChDdJKx/GWouVmAlYcjWrGcI+gzWjCaV/iYobKIThhEb11
NIvQueNNf24bfYrZ5V8XfgO7xvPLdJsQbvMAjJ0qbECz527qmvnA8ohimgX2HlpCeMzmOTm5LuwK
d/a/zCaMZNhQp9BKvtg8kIvSLspt5Przo4F0aUUkc9Ru29YzHzJMYCClUqS5UZc/+DNFBRXnzp0I
Q36CEhHScss76K72N9pR4wnST/Tigd96cQZneOwzB4NAZz/WwvQuojgHxhoa7M8dnVyiKQZuDj+c
ACAYqUlN1oHv0mIe836tK2dRCLdbMxI09lv9krjtJY+FrtrYPNN6zjaNU92MdTk+VxEVKV6dXb4w
TmVqRxe0TCDqAfMFhNf1B8RC+Vk8kKdZwnB4AJcbALTx1VcpOkmIkN0jJpzFzpsGtolSw7LCkXxD
TQmvVd+TGtMhGb77v+SdR5LkSJqlr9Iye7QoFHwxGzMYjDrnsYG4BwFnCqIAbtP36F1dbD7LqpHO
im6pku5ZziZLsiLDzdwMUPzkve+1NBb7cim++w3y8thA/YAJHnOzV7y0ZKsWJIPu4MGCCq4o3TBI
WWHZLH2+5+e6zVOiREU2pXQV2bkroyoLkeiL7cQ8BdA/tgQJ5x9MRxYmKS7Z1qgAzLPMZrEPfMng
zFhwYQ8jsAFK59JxgY9fc6oHRwC669Q8RZNo+8PSOl44VxqRTytL49iQ0XurKrc9ZYltYPPAvRU1
rkWYHFbTJ08Uzk2djxdQ7VXo4ur4KIcs/aj7HFmq2euFXZsnPmVaqAglr/XTD5AXDqZF6NCYZOoT
5yF9GLtzsrty1Zvf2+t0mT4JxAYIECoS7o0EgZJMcy64BT0wmKRioSycl9a1onYdJ4ZGPjkrWOpm
EOIPDVIrxHKgKSuQOkoxoTCYVHP/amfcwuINPlcxLRjK2zUNqKx98GwnM80UYR3xkNZMppnnnkAs
ZvbPAeskd+eAIHfjwtFT33J+pn63MAFZtyaRmslXQOzrfBHr4GZHrsE+2f3hjcby9scmwuVYGxEa
GzA6/BbAy0SZBgSuYIACC9rc4562nKM5e25Du+Mm2ZOobPcrqRL3vqPRTxDTX1cICiorCdWuQbxI
QOjLAZNd6z+UE9XcyQ4mz4piXHUQY4ZqeGvc0kSHWbj8H/M0W6jKlhlNAQMQDztqKmcU7ekyWlaK
gnq255NWpFveWp0NM2EZcxVZo7AOSGfdYKucNKaPYtbIDFtVi/iqukoAmBB+83OQRm/fLRMYiF1O
1oLDeswRSQjB2ZgjBd29OzCKB60JT1MYOxaWAAF4RMES9qY2KE4kqAz+LmeSGipDhrTZe3M1HhZ7
Zgrrd1+V5+0tqfeBbh9nXej3JmfkHJjfDZ0zHOzvVNFGk+pxIQ0tx0lgdoeJsfLDyog1BCpgnvm2
P1LK13Qaf/qDIPHe0+tHf41u9JlALj3E7WJlZkdnxZxht2g6nGHW8FxzBi3X5p3Qmab1aCm/4eAh
UUZgmNzIpIcOiLG12kwWwUqJ+pEF/mEy9DczGdzbxiUEpQjmKJmSjlQqw35iTF48W8HovAqzxWHq
zF/+gKc8T1fvQBIAca3rFQ5edtI7NbzXTV54Pl8x48ldD9CSOV0xBUG5t8XQuA+6LH0vzAPsNsms
yF3pbUL0NsBuZm4RuIzWZSSJ9CuxNQpA+DOTfep6DfpxU15XrJFJjrs+QFWiebdRpsM5SwcaAGSX
tCH0h0AFbVkG+6bxF/tCYjk+h67FiQcots3qnYU+2TvjkL6SY2pZVxEXjI+LaJpmcfaq3nDu4nHy
3Ct43oDAaiAriGtMwTfmlAj3rFthNUe+3mw9mJOUKzrPgffteR2HJQoVNq8oOBIdNR2clQdK4zl5
HiAQWRdYIhwF7mTwTyjgbJ+EaACPW20vSIWp44uyg3iIcJr2aZRiyhKcLkQHISkvGusC43mxsPJr
BRocgl55EFm56oNfOUXbQaG7HhOTn4/Vt8nF3HNv91Ze3RQdqxzc+SPRvhurhR+0CdxKGDcBLq7s
wE8m2gJ/CuTJwXeYYip8LLailZJesZycpuKRhx79jmsY84maLAjDFuIE/ToGwDgtNbfYdYyUbHuD
dg/mcBvfF6JV+GWDa2a9fu2GHnl13PZBSP4aqjYKzNuVoJcj+7df0ETfeGTSTVFpnztlLXec28MZ
cS+hWH55AETm7pEoXNUemrkNOT37SjYrHD7QeL2h7K3ZBdQ+ta2B5MJbVNeF+zKzy9o67mj9GP3c
iNiTx+9xLeHRME5L36s+S3XUa9Q6dPOw7MBIzRSRkxqg76g2pXrLuBac3urOpWcx9ElLN7it5mU+
yMzv6a6C3KHfqMlob4i+gbu3UKKDZOqfr6uUaAx4CM+qAB9TW379vSMgZzcq50LqevE1J+byQHyV
fLiimLK99kkZ8Iw1Oa5CPI0SDI3hiCxCkgGDtCM2jVlXDwq2C/oI7KE8ZRwR3Wmm89rLsfxJilke
FgHpj1JJ2hcGcTa/ybJq+jz1LeBLe0pZmXwrslqH8EXxN5OgSy6pU5obgId8poBBKVsXRlmrEvZh
BTRxqs14vvdoSe89rrttIK03G1RWtmU7K79KpgUsy7xBhmw1lpeC5eorEP7mAaTLuwWCLNQmZvFq
Jl2ecMF23hX+cm+YrbO3yNDeerJub3ylPIb0g39XADUDoMMYewNpv2Aj2RfTEUZ/uQcQHHzpsSQI
Ec7nxdRkilmxIMKMySRtNjxyN72edl36agpw4tBwv1RBKjpSwqOXxfMFHKEb8sQYbsEHWCckRaCo
+bY/vazI4tDs5LIrVH2djebWRPrFmJDb53QxITOeZX+NRpoQvhNAttv1RcUVVmh3+ey8ItdX3KOk
vydRNmBZ957ay/CuS5/HhCUeDH4SVLrVvRsttkHUFvV6EmyLg3BhTXarqUKi3iCu2na6/qEmIfPe
UOMpNz3mQ6arocwGSAc3jrIYCEEkAaFSNKv1kXb4SiEvQNZrlprIh0QclMfuf+Ojbly3APKLPYzY
cucizkk4eNb0Wxq714jIRsSbgV02a9cWsbntw0Cp2pn5cCqHK8bxDB7E3Zv4bZmHVPCwdOsII8xb
20YSkAZPoxqtcEGsuWf/GLDDS2O5T0t5Ra4goN8mul6j1RbdDbHK6stbcus2L6afoyBlnn5oPdKu
JFvSYocshA0pjiRBzsfOZWhGEpFzJjOHFKBVOHu70xnmwTW2H2bp6Y+2b2UARLBbbmQgnMc60RQd
qi13IAv8W4Y0wJaa+DA564EeDQsOSMZNK+ZHJCDG8+LWw4NiEUbRmjVEqcJgp/jLow7g9FtvOnRn
InasYwITpt+Qdu49xhkLf7/JiX5QU3CAIw9DOPcYwmUBgBfRnLhbj2AY1g/EcwyyE8aLApvhg2HH
fZhS0dO1Aul7Gi1tvmtHJrdOAZ9tIi+EWY0LuGoOXgv3OkKF9p3vR8fM4NggJUB9l26DIqho23p5
KLLVIp2tGO/XdiypMErAU2w1flo67n9URf2T/FL4Zd04fk659IjvsTsQqiOCU68feR3WeOy24byx
Ad/6WqbUNHl5Wrw+8ksTiqfpwIg0DnNcT0fHTVYGos5JSt0BMyPJiAyWj17m+Q7dyEtVFd8duOOc
IxVNbWtvnFpcGufqYyMoEEaHNCiHSPAjf1QCizeqa2ljQHOulxqwPbO4S0HH3W/WOX1k2l2fZ1E+
ThTNk19lbtgAVGSszAYSQ1twambBdeosdMNJZSwp9t6OiL8JUieyjoEvguMw0AHP3oo5FTmlT6vQ
TVhwfu4mnZiAgXuUU1D3k9F+9kT+VSEPixzfJK/B1jvKLvNlMIsD0/T8VAXLtxZs2M7ns/lpNDyK
MkvDK3Ot5WX1W21uyGBBIVj16wIaZ/bTk7FWAUlHccVQ0lsy/oaJORagVA+dL6YnGDUPsU3n1Ma5
NOiYIQ0azzNgr5Mc9XJOeDJvVDoWB7zhV2TV3N/1nc/Q6Eo2ZDOcnv3Cq7ewOcZbv2wZkzNZXshY
3zM3pP+g2dqSNIbQLwD/DfCnfc6EgTqJ83RXl5UTNTwAI3uFw77Awwtb5is3ieky7oURt6kzYpDM
3gvOQ614AOJPfhSxt1zWZexenJj+lNSi4h2w4nFZjBMwUHEF/DVQ2qSxFYP6Bju2uh9HJzi7eZWd
pOmYh04Z/Uvs2+ZZdcK/NEnX/ZjLSZwzo0vO5pXdHkM4Qp6cizsEXQaJE2XHYoHN2INmaLF1hrw6
tAuawcC/lotwtblBrWJHpmYQSWlgRbYhAt6PLik4fsZmAnue+dwarX8fIzDdlSbzLnxDM/SOpWwe
MWB/+lZfX/qSJ2HULxOsxrZxd5m9QHjB7/YVDCz1SzTUG/o6TuZKnt2ZrutmYZT9mOiUZfAKT5SY
Gca5J5iOjGmpFt+mtpl2cWfCRBYesXdTb548Qj03acxvUCv0Vjks0joqyr4/ufMcEPmyLP6pKYBF
sdduvi2cNPOBuzp4Uk1REqJF4FqYen0PNm00CFaBA7OtsnLYLajTDpW3DDukCNxtmaPUGz4czJsK
TZQKJzHBmmI6J86zMkB9Mi6RW2vsvBc7keJX6i/BYVCUYzgMbfHSOm7/oG3beKmzUd6o2gOEPKxv
8ECrm5nu6sHKHXUijaB5JAunSjdtUllH1+tG0r8duVbY9RJofjUeNjgnyw3j+3JHMkAsNhOj+uZY
ujWnvDslJjPqRE12aEAN3bruIMZt47T1d0jTKcwrucYvaTcUv6yCIDhPGzwLfFCS22EQ10y7YMq5
5LNGBJu2yfJn2S6OvUEEJ/0wazqH8tfsz0PfF3sONMq10lmRfNEyahS+nhn1w+oxRVjRbbpMkYtl
bO6NlEbhudKcfi6hZxXTEcu/A7JO2Kq9msp8tZFRUDflbnLya1LdaMZd6wAybtmItsIBNqdgtiEr
TcBq0qklTQV+R/JTDPnEKtRDldWmxUlatfll9bo7DcHK+eBYcHZja720AWu+BA/gTaON+E2u61c6
M79xHNbdUHzPxKpml6Lw5lsLrFjktYZu2f5dG2S7+WH7+jiI9homkt803viRcZEzKJwzuc3gpV0D
b8kznQGZhnHbVhU29L6+I5ujTnZozjj1KLQP5hUPn8kMHcxo5UA3ZdzszaSCJYDLm0Qu0zVgaho+
PEjX+86ELotUV+97mIu7dKz7G0Bwaqug7LKhugJ3sWHDuEPQkiuHpJ5FVUdJv7C1Zv974CXoGtBO
7isAwG+5YSbHAJJYH5YkjB1GKeHGAqkN6XPhBXWkdfF5IxtCfneG0TEjNdXNFK34bqIiXRgQr3xJ
xFG24cqmwjgHIMSep4a2M4Q16pv8YX2z2ibUwwDKFQukxLgmuJmsYT2WxBRPjLpYgdosfDYVF5+/
m7MhP/ZJTXnOn4ldzyHNnpjwqS2Yv3hDL5IcJteyAJcLPe0StCQRkz1j3EI4e9RsEiNsBeyAPBvN
1ex8myyMgzz8r1efdLwDzdXwTmKhPphWW1I4+GDHgXy179bosK5sG9t7V46BNNBTS3UzxKRmQWbl
fVDvxey1aJWB28G/ncQ9nzaHc9+ACRzrZj1mzFb/qcYSseaf1MkoLBHmuHjtPdByuLSv6vo/q5Ob
cbAJe/qben711TKzknddMvs45JjDUCJwZl0bzsGLj4v2h0928h67XqhU+GECGuCDjuOSK3au0bNy
Gs73AUtHqjFy2oj5HKxRhm05pMbPasBLGBKCV+m/yoX/Wz69/x8RStKWf5LVhp/D57/8RPswLLef
1c///b92yfKz/8u/l8O/nDP1l38rl/4v/5b8GaT0x9//m+vvXz2XKyDAsCtMUwZXx/NfXX+G/69k
oUkMgR4wAlf6AZbj/0tSElgCIaVwgUJUwoiCiPdvJCU74I/wwiDYcTFze/8t199vWnWbUohFLH24
RIfiuc5vrteK4aiwB5dNiwobIQ6uSg5/+mTu/3rV/9nd91++wtVbZuP9smFA/f29wIOmU2PBK3Ts
LRidiST/f3yF3+42UCvaQothYmrdZvwOCPX+J69gC/mHAefqufz738Fck56cUQLGRpKQuTO7XP2T
V5BXffd/HBnYefAa+T7KDJ9vWzp//PmfjgxwwLh6gPOwUWlsgnHGVjytfeW/Xaf65lmw7mBVBTiN
FYhf39Q2wRuy9cobk5q0C6nccjfq5rF6mzvTRjeQELD4zo5SVAeOEGXuYycTTMANkVchNmOGVf/4
i/57iwu/AVcPWALPQb6Oz+V3j1bXFMwWOo+SbzVhNvzwGRnbjdhdN4T/+JWuX+jffVa80rWhtYTt
cReI375wA5xQKkoDMeqC2stX+Xny1gecYGv4P3khnsH4VyRn+m8vtJYguDN0ABubbOAqQxalm9cs
0O//+GX+8yfnQV0ObCxCfPf/6Sac3ZKJrUlErHBRflwlYcSjf8y1ezB08U9e63qp/v1nxzMJK9L1
HwGHy283fOYVg83yxdqM/nys6fXZNiKE3Mr+nHrRP/69fkMmXC8Jj19KWFDDPP7X/M1sUrh1b/tz
Sv1ZWcQTv0IkTrxzYJB9ysZ7elRUi9WFpuOfPIBBuXBe//574kpi2kyxwxXy+9Wo7VYhQ2GP3kln
fCYrMQeD7hH0HNbSGwHQB7OFjLz0UG4ZGEiGen20UHPvUA51dmgrcvUOiGWzu7yxXUk8SluD7G1i
2kqXhPp34IvlfnJaAXZRGjWc+7El4FNytThjPjzHS2Z+xGsffIsJKUYWgqgJtd4fozSTvBE0ghUz
sF1muQjcoBGTUZejPLnk7TocgXfzX3eunr7KVtduRC2oX9zWR6SvOuw6iPz9RweZbv+YDB5TzKSz
1/mEYV9Y56TV4gufaHCTIHGzSWKPQe9qEkFOovXICrSyIHu0qL8hXKO47wDoE4FJ2+WTscX2MsQy
bD515bJ0G0fXvg/qpJXuKZiT7qlbNWs4lrgqWlqj/5EtyXDvMDM8VjKt6bwSrCtDZVKd5kvahH07
SbWfaAhuLFv3ZLchDIRQ6vk0f/7UGEzSXI/pH2qc9itHZpEh4F/bPByWokJMvnZ92Mayq24AZk2f
sT825y7pgO/Eq3Hf0r3em0o2IcRN9+Kvccr6zmUykVRjnjMsEc2dDJqpiqaJduopma+z5BzhG/NS
UDPzDcDYRKPX7icDeQgKT3eb90Mx7ntJGM0G4Ii3hFbe6Ke29kj17DOsQMFKvjun3oGcnjhKfWU9
THYfPOmak5yuII5KtJhsmInhzHmgs4E344uhAsIiK+aql5YMXn3iK5VR33lzOLMzP41NwvREKDYn
GKHy+llz7+yMDrlcVEsOkctI8AvrCZl6zmVINLMNto2vrVzZLAUj/tSJCt3m2nZVeo/A2oNARKca
ubnLDoQQcXUzDtN69R3kxXXjkR1hr6XNI84T0UZzjJfqXPFR3gWp3x11HPAIqZmJL88FV5C11/w4
dnipSWYGKYud4wfPAxS63XjFkKihdkNGOJogdapsHBoZKPooWVBLgVXO2DkMwitPnZ7SfO+AzS8l
7ZcU8k4XTAa/T8JyzV08x4NxYJlc6idXOPln3xhBc7bmGL1cvdagk4MGwdmCiuXZLWqVXQaSGYAV
ZvC2ws5V+bduHa72JXvsg5imX8q97dEmse4fSoshnfKMY62ECxW4MdVbDc3bjjLZo06NLaLa7SV4
Sm2sDs5iT/2GmSTcjdJmw2iM+kBQg7qfITF+pLbd/pKmtg+5qGSU5YZ/yBkkffqd0DsHgh82iJlB
eGhCz1ZhlnWj3uCPnA794hsvfZxLual1JbxNnozpjwaU+aMXZ/rCZIJms02lPLDb8/fKshDme225
fgYpPFUSlkUdeXpyTr1sV2DznMLR1MfDu2ul/ic3sEnSzzxae8MdhvtpzHlHxjW2UKquOmUurs1P
r08tc48Yz9iNiREUIcmHRAe2BEAbO9wgqUbH6IzEIa8lxPt1eWvqNv2sVFVfzDpfv+eZG/t7cLQB
ilQPjR2a6FTo/WxIOEOqjbOXBQMZ9gHa6L2DwxbuLWwoQoJKUf3SQ0f/0lo6eEQRqty9CJiQgEyp
Z3mXellv7mj9siUsHDWsF8fOhAQRl6CkqxxkIQcjUysM57ieHyBi6e5GQZ0dX6vR0UgoOgG4LQuH
rCXjss6YKdI7G1Gcp8gwslnOz7zvGhGhQmqzEs5hvRMIEWzHyuYUqV2dutEwYRg+W7lX24fUoDpj
wY6vkz2I3iOHMrs9XJzmh9sQBLbxchJcKqZ8ejsSyIH2LcgYCYjeeEQLVxEnHmA1WcFivoCkd3Ys
r9tT0JopGeFjwk7eHxYQ05a7Xsw+Ezf46ufxuVOiYFyBcuL+im/aowoA9zKafobDkkskcou1tdA1
pL71QjY7QPI5ac+lSpSH3MD2zWMX447aFc2yMnfAg9zqp1rBfjiVghFh5A2rtO89iBjV+xB3uouI
6BhhjAu32olqFKcxrxrzG429yRogczqbpFSRXzqznB4SuGl4AjotiS5HXx8mE9N9JIPuY92OEpY0
NCm59c2YsKUNUa08/bqFfPlPV/HF3nr2SEA8rkwmD3m2xuUd8RECgxMI+fqiXD2fPTUlh6Zvg+Rm
mQiDB3U6qeMijQYNGBR9bqKBFMHEGZ0pZBsR3JeJliRByqUi9X2uGBzyWFwYwQ8JCdVjrHp2Alco
PZPUOOCtGs5a4utvm/hxCrhHDlMBa/XAs0EdnLlvqlsVNP0+E4nzViWY75DwLrOOYlKTDiurvreE
nCyCyNjoRQmaaJZaPstRTtvp2JUuky+UPxgsC5ma+0So8R7qykRIG55VrILTkphR0YMm3TRLAAxt
WDHcElu8Z92TfiZDhnwdRkv2ZBW9oDFA9u7mMt6to08O90JtsQfnzPrJBOx2tTw4aIId9N49BHDI
JemKUg05oGcdUdKZ5qUIXD2gMmzimlRTG91zMU7iqUodg9FVcA1r6IUKvFvHWpJHvG+cOLpd7Zc1
TR85pk0cl9UcI79MvNp9E+VSyZvKYCXj9XV32+Hq9S+EbTBlalSpxvNgz+yMWyPnahhqi3e9CrXw
MAVeyPYtJ6F8gq9n9oQxNSsFFiE76DmMuSy52SZfXzOFdVHuaoud1cYsZvuarlQPXwZ8/x17FSTK
idWKgw1NsrhUsc6dQ+ZbhPKZCvEd9WcCaXADZHAhOdN0SPiN489aUu5QL+n8VSMscsPAbiT5vW5d
DY9q9gNkzWiemw3Y1nSXA9NkTD2tzvsaCA1Ykvyv/QRnp+CERaJ8QEmbOcdkHYv61BcFO49OD+nO
qgiDvWYbj1PYo3fstj4ZWSHK5SQi8X6lgmqXZ6Jv+ulJkAZngv06MeUnd7JfklAn1gG5MOHU9lpc
qdtplIB02samm0QJt3yFm0+QB73O82EWBJWWvoOloAF2fynMUvS/OuMaRTH1XbgawRuSb5POppr3
Zi6EES1OgQ7Ji/tqepgq3RW7GKt2gATGG27ToBYfFTK4gmNkbHfGOi3njthGIrAw1kQMLsh7IIrB
Lt91i2pz02GkwTTcLOZFMt2iBsa7exHL0MgbYvYk2/kxKL9yHrLXlWmQHK96KEi0bJbP86Tde3x6
kOavFs5PXUxJ8hqIGkxkvwY5DzTX+4hZFEWp1a67El4nRYUhPgzYA4RlEyH/QJ4rE7Oq6t2zrEyf
EQT5gLu4HnJvb6A6fZHXjQC+YsNCbJWu85HOxlf7dtBBdbRRvX9VeK/wksna+KCzGtetnRG19OTV
KSryes1w5sVqzL8G8tBnnL5eld5Ir467L8y2ZhaNXkX4kSgzVT05RcqpMnQt1lEVpJRfM5unBoZc
FTpZG+yIJVlQ+U5ziqiut57HpaKBqFqBI3Ex4qNhYvXCghMb/oUnBx7ENGBG6Nld96u2C4rqmlyN
OS+OS1GcR5I22DBa9q4O3LQPYbQYx2LpGJI3aXLIgzy+A71TPrckeFDdIw4NNlkwcU+I2RowpjhD
P3GXBcu6obRc19BaE4RmqlhxRsuc+Ga99v6t3yHLpP1wbkex0FzZ1firhGuPBpLKxWshlOG1kpHB
LP2XmXCzbTmil6MmDEqfkr719BHwqkkn0rIhJ8uvTr67djtiu1xb42W0SGQhucEnlZfxbU2UtqWu
8b8odMMFQcD0itHBpEkLchbfIFt3TIX7nOV5rxCUOu2zsMi03AGWIGlx6Bq5j9UcMwNeV1T8pZHa
Gdu+SuwrXUNh0OWk86OB9EAeVU7O28Uv3YZ8G67i90x5NZ64cm71bljHBkfLCGO5SaW1HDkvU1J8
R8yfZW8R1WfmevnOYyKvMVNVRLXMqZAn9n60ZVlf8ar1kEZuOXmHPIEM24jW7VmvJ6l+BM3pMTtD
9Xq/5GX31aFYvrEYHe4JRmX/38Dn38iuiJsLpAv9LqZhYhRez5oJcT26g7GNk2H2dnotc4yhktiC
00CcXfU81D7M57Sm1AhHtE3Y1WiaC3I9qulxnkrrweBg/+b3pph3KVl+5yQVhIc7pf05Qx1UhPNW
gp2B1qLgxh5U+mg5V2cFqAU8Nxbp02djShZCx20xY88b6oOdaGfeTwaKmE3SuQ6w6kl9J7pjvBtZ
7AxHB1HuB2IakuSnGAFsHbQRXOe4uHE6hAWOSeUeykFZSLoy2B4rItw3PJZy2qIigOkwkQiEZhbc
AA3ONPJzuMsDkg2UCnHaduGEzuXRLnVeRJ1AVorUhszUfR5Q7A+9QzURjGWI/IZ/DYIpyoppgFSR
l4+tOSMdvVpN2EPwG2owq/tgSpNvOYO4Z7RjnOdg4sSrMulm61UUdw7Dql05u73AidfEH1IhUKxt
szv7MlO3KcEpZYiwuMPklurpDW1a9qts4HFvEEPM+8BOIcZPC4374Kp5j8EUcDTyrOFuaQjpLBx2
ei+N7SyntE+zEJonwS3ceg6h1TDRt5V2v7u9NG6KqcNZXCWifqBEbT7GycRnm/ErA17oKYgIWEoA
Di4JnshpcGhCW8OVRwQHDmTGub8UWVFeuKZNBPp2HvHWuwfS0cxngpuecOQ9xrU9UF7VLgUgkatk
aE6zs7xz4Jgnov8CO4rdVB8XCvoaLWddv/VqbNM9P42Qr9TCT1cpRBA0udZ3H0rLTqvumjvt4fuv
2x6dAfLWMow9O/jwu8oADdEyxDLgSONi7LGhbUorxvRCLGrbUug1fcjaz381jILVOE3mO/IIuzkS
gJg9pcj+n0XXTXsU7CLbTvCkH4zMnz/Q61ePbmcmW1ZLM/qEpbxoMkS46EzPvG3IRzlAYy0eVQwp
VXS+s60J+Lgb+iw4oNSaSKakrd/0dIIorweC2JABVOHgyd7F48DXFXINOPCzsMizp5Q1tQFPF1jn
uAroTLo6Bnw7+/vVBKvvqtj8ha6achxrCIL7HlVPOudHNQcjqU+BNYQaTd5hGLX7iuEof0hN08fq
5swxa/ysatWmcow1xEpokQqGP3ud+pl0KXcCONJlS3FoZMwsA6EMwejj1QQ7mjoytcHzh8DVGHQn
CtEirFICc20lsG3qJchp4CHYZJAbzPmBdVtKA92piz1OAzELatnE6QJASnOwkVKH95vxLn+pD6oK
AwcmdKJdRbFsTKdMIph/Qaj5IPyt58rpgsdc9dtpUM5PaG3EENdt/W10eoLy/Pwx7k1rummJ0Amv
ZfUL7DXvqWIVNlLQemPxfWWV+baw5p8iY/VFec/Hwd0zt9MCK2Nu2u0wIh2BSlcZd8jTSK/W19nh
tiOcTuxt2XjLAe6qQBVJ4NBnk9lI7xVz01BZ9BlRlhmKhbkq5U4shQhCdM3ss1MVc7iQ6I6ov5u+
4xVie2+79zYwi27b41nnHRJ3fxkn7hzPEHKLqM++72vH/+kuzKwoozWkXpmu70Ed2+9xv+hHxmO0
lggv6zM6HEAfjd+PoG+7gpY6HSVr1pWFzk5nXNxxsOawOjKPXIc6zqKWjVOOYZyLYKdINsaE76Ud
bu3M9C7OhF5t61sqeXARmdubljUUdTFX3oa+bJ6ekIdv2lei1xIvr/bIosWxb9hwwWSvN2N/ESXB
tkFl/CANN8aqSX/+MyawxtwZMdzcGtNsRFjTetbKw05N2o1ID7pW/adnV/aewHasUGOTLYcF/8GV
/G3hSTbEpB7QTpl3M0ltYVCIcYcIDAVnhWx0UxFFfWs3GWK6rrNJBxLkczo3bdY/N+2Ir0pNN6t/
Pe5xO6PbQZRmp9gJ1cnZpw+4o/PDEg8l2hCbSn0PdpoU6az2vJMYKmLg7KZrbpjZL7sgaGinZpmk
R9OnraWz6txXoif0SbOS3slCz2ix0Gf+aCkzhw1OiCpE+wJE3NRiDH3mVuEam/bAOKWYXgcq468S
FSkmpZnoKZ4rFV641fMB4xK6oeFH+A3RO6hzUQOpdi7wDaHfuqQa0BaqcfxdzFwF3J4BcUO+LvVL
UJmpGWYMyzF3TQFmuxExwR4eC16WHLiUd2tZZRP50+D1mATpPxChO/oLxVWG8br3xqNMyx7pN23A
J4Qsd5+2U/FpWEBAQk9L84RMbhYRDcai91mHa1H1D+DI3U0KxJSgECK50AeOthMFfVbWkKPoHyKP
0uimLQaZEDnXIhdsE/XeonPfKrg0MGuDKn5TtEWEuI0+AOeGL+/VZVDrsVPKe+vRajwPvWNuH92K
9x8JbVRxqHKfCsqaZL+EWRprUiHIODcOlsaKg83V/8HQ82cjqwfUgpmDBcWXd4uTNWa0pjoud4kX
l0/WYI/7TMnsl1UWC8m7PXCUnW9UNnsD/LZY6Zeguix5geiZHEjUgJDdazYabrN8JuChsXU2eAbJ
4CKeNsbLfDZR/GCaaYuyOpYyIE9+hC1FEK5my7+zKxc55ghCsdiVSaXyKDfSpdgpdI/ddhDGFD9D
DFIDiQHJOiGKlzHBk1LEN1BKPEIOsvb/kHZeO3IrS7p+oSFAMpPutnx73y3phpCl955Pfz7qALO7
WIUitOdiYUmAUMn0kRG/iap9lAKvV4JahxOYeCCX/IRKwL2vmRj1eaiogzK1h+CnRgK9XWOKHdyG
Mi2MjSu9wYJLPYQKyoa6+R3jSIhpOTEUT18vRgQCA7/oydPQCc5BzbfrhjUOTaHhO6zcUyPIAJGi
QDwh++KheoiM6qPuWIq1Ia/fUB5gyJBnqQpwcn7V4cKCnsP3lgTe+KvmERY/toTAVymnYX9ILR2J
ATCt+pOGqDFgsQiGtzIFvgdPCq06OMD1ATqlKdwEJXnAv6t6QczHILdOGPd7DIQPgUDrFSjwWAau
oeLm+M+ZMO1ixn3XixKnRl1Td4aBibRskcfYxwBHnrB2bA5dZoS8qxBgeKjx134kquvu0Z5s/bWl
9RP9RLX4V2bv/koB+pVrJTQipGIdw6tQloBQtVfBYMgbAaARtZXKfQf3rm7KSGrBncWHweyrydQ/
Nzrch3XAIn6Hr4T5AVAshSABLNF72QzA5KOiiX3UdRCVBipNZhXAiBe+ByUpA05pU0lXcexuRlNW
t17tckRbiCBwA9vUirL+e4sMnbtFjL54UUalfIuT3KAGx931WyZh+BgnMDpTzop632IBBQnarHkj
w8JJblBAy19qFBO6dZxF8LhhvTp/4pqnLIBg9K1IlVZVt8fLdgBxanmou/ljbhPOQ8M9AE/BVwOJ
cB8ocyQVhqbN9oiLFF8TYzDu3EbJr1RkX15UzDq4Z+MWEZrfTp4rT4lSlbvQ+RVYq8ExSm1DSXSS
NCISjddmCriWko2m/q60DjZg24cThQYpC3ET+YmPoo+flzgYxLzS1JL1TPXZeSNd+ND6qEloBser
MH10Ozrem8wikP+67huMdHMEpPyhPkC4t+6kVQ3NzZCSLLlVXQn7kFs5D8kgkju7asI0pazAVN/L
ukAHPm1aGOeOG7X6qtRHxbtRLUktMUnH+la6LklAZnwS8eBFET+oqa2u8pTiEXzg0Hf5SN8jdT9Q
2Vr5WZkfVKqLz8V0/Xq1zcoznRxyhM3u/kZJEKBjleplsGKlQkQstX4yQR/11yoJ04fWSokJI3KT
DBXvuF1P0jTCpDrmXkgLpIRWXVAO4bWmtdYXVPaDG6VLquEB+kEDOaQXuCVhr3UNX7ELNkmXFfoq
ombxI9KKFEAb1u3dR55T1wBO16GaUeaCa7cMrAybgNaiEJTI7HtR8AYGEtpHTyklPHpm1178qNWG
/RQEep1exzCUAJ+nlvI2Vrn6gAHgWKzUhIySEcFc26bqqPK8002dkMdBTinJR+tDqFOO3FNqUwfh
GWMQ4dTujohK3TlD3aTXfa3BVCBiJO9paFBxqIe9ZVUzUvOJRQ15LKmsca8nto24nYcv3WtBUIYB
u9A05KiGsaG9RkHGia1tUj8w7WFlIrITrWIoTO+Z2xeH0OJKXYE4HX4wcRouw8Dav0V5165QGtSV
l65ClHevtJE/ktyzxEtX28qUmAQIH2kVuQEjLLtwqk+1V5DtvOgwenle7r3KGF9DI2hj1Ij6/q0e
RLDBT0bcDuSxn6i3h9/SCQIYoAFVYt5X59HBL1PxA7tffRvh0IrCuztY5VbGVfiSwrG2V10OSnhD
joKiVtjrhLmmp2qYa4Lle6kzpFbWiY0EwMptbW1AGMDM411cYma76VIvVrdRbeG3Ckgmvqq7HGY1
at28mIQTV1eo6FXZj5wiz/CmmKnmP1duQrRiOh7Z/GGQZPwNu+ze2hYUNLyxIH2rut4hZq5s8u1U
4xH/g6JZZTskxRT/qXYhCa4Q7Ku+Cs9LrnJYGwfpZygeyTAe34NKyD991Ucv8Csb/UonV3evCxM5
P/IekwJTEfQlXOMuV29r4O7BfWQovvqMVh/LPGSBWTcG9/YVBtxacB1SjuaF6jMFk311812adg15
tINBIirHfAp0DuN1V9TJo+1Z1Yvg6S9XpoKh6rVbm/mT52l9c9vhj44SYuZ9NYmG0K/rXZKRoYrB
ZNAJ7VdTthpOPF4VtNAQuWHWOpd3fwPxCV0qTXp9tcn6JngUXizGqxjL1eyjwJPmHoNkuD6pF8Uf
qQpgYaVqVf1aG2YJlcMCmynNXKEqEGTX9sjm24yOggKQI5oItwEkfbN1UkRQWIiLk1vSfPET365o
Gym1Wv4E6QtRPzXKR80kOtFlMb7nWDDdIZFgbwS1+Y02onJjkkVRmU1KDDjJlApCq4NpoJOJGoyN
0k4Rh1b/HIY1JVJLLfWnMG30X1LNHX/jB6KdQN7onwUEgmREB2AUKyqT1qFi01yVBlRlSnLWNy1v
cDSwpXFvwvhHdQ0FwmjfYa+b8C4MxA7DOfWpzfR2rwdmgWpNMMg3F9ICY95wKll1gSlTwxOZoibq
KKiWSt5cQerUxRYDdmdrUMX4w72lweTJ4VOCG42/V01Zwh6ldo4/rxGuEBhCXwJhozbbpEoINjo1
6rx5LvRCf6wCZEeDpO3vVUfVv2hlraGMiSxekfNTmDGjgYtmn5FsA4ShN7He5ZgXZwOrRKLV0XYq
nm6iVUL7mhpR/0HeKN0RPsMmTYa8vimFjwKdkVvvamOGm77Um/u8440feBHlUJxeK54vmkemPx56
1EVcEAK/2ErutoVv+BiWDdmq2OWDPIiXHirWDxALMKcAOWpvEs6UjwZ6zl51qmFb4jWKJKbr68kf
1yMAvA06282uMfaqSObEHMoHIvU4WvtdqF7FnZu8hFrVfRNp4CGPZnYVob3nlOIRxSm46sD+0uuw
xqakdwh2V0bcA3WHP5U8DwAhKHaGRfgbhdDxq14ZlFDQ5wnKA+nL4a0Y1Vq9Q1fTZCxkkrtXnWik
u+2cQEDxKeq9i31YuRF1CDMDti0yDJ5NEgIil/bc1QxX4lTKCLZA8dMdoGzB26iO9bUXCPsNndEM
c/O2sYptFSJvs2mTpNkkoUCO13U8BbXFBhT5jrAiL9cxFcRDGntj/DoEY78ie9nd6gR3DlQ9Drld
xr12A0yw0fbxmKSPhk2kM7gaCicEfpODb6W6BC/TxO3cisj6gbSn7X1rx0Jno5R4y44qFYaNB5v+
rgmgwkHU66V41/tW2TneUCFMiugZ8Yc+SrLQdsHqRYOUN6UyahusVBMFDwWYaj4F3xFp/a055HvO
i+jR7a0ouI68OnoGh07Vnqm4MQxrfKMY71VI2uIaSDZReAeqox48kYB91TXhPWQYktbg+jygJwTr
4c5KFV60vPHZFyMDBh+QEHrTjwqePNBOy5/4RqGtYmZ1+80IDQ4tt/CTxyqrnR5b5ShELCxElwJi
rZo+N7T6LIc0uXE5xu55x0ARrPvyCfPnIFzpakodA8rQznEVHi3YQLTrscmdKbCP5Q4nZ4l7uW4k
MGUlZsSogGbPVNjIAxf8FuquiHhdQavX2+vaNJuHrmiBQ8ZQbT0Y0DZyR+ipTJQl14x0IBoQHrC3
0u96oPLiBigedDxhYlq/tksVMkSdRhR+WrYKOICAB0dRPnilNNgbXYqurAeZ2PXH726JTm0JGp36
/Gh0t6gPjtU2TzyIG5Ap0SDKHTChKy2P2ysS2fq7Sfj9oejBQMbeEJQhYIF9bzIX1iPbzs0ee1IA
W8jfyEgb/SCvuygonY8YaZ/b1Bj7aOX5tuz2CGJS9ihrBWY0UpKUxdQ4egjbxnZ3xAp4KrVwR811
BnQofaIq4Q8v4Azi8guxT4lkTlL4B6P0oz8VIHdlnzii9R/LPFV1CNe290NtUY1flTKzk+1U6cVK
xrR70vUgdZ45ACLATWrGzTHkyb4ca/3N0hosyshwQRAY1K9gAOG7tAY3n77hIUO8z53d8YYdDbIR
lFVjDmRsdFzqRRVlXydT7a3oa8VcFzU3f0TG7zYMdIn3GIfIOgFB9wbBW75LPCg3kaX7v2z0bspD
Kfu8ohKR2SGPRcQipy/u/ZvBrvoPB0SguQscs1S3Hdg8bx0Byc7fHbu0f3nIXkdXcCjIJwFjLNMt
8TvaR8h6a3eDUxLTaHY3fKkxhPoBRkF8L+y2QsM4Su1veOhgbCoKxLAp+Hv2L586hsPhTiWGXCr6
Y2sF8DWHllJSMPLD5CGsBy/bauA1Otj0Qz4ekIh0nshlAg/RPTt4wUwcj4zIBSTBBgyR0R1kh+gl
Snzjta+1/U+VG/W3yAp/WLeRzomTOfq0wkO7/6LnmnwZCgWV1qzEaOswxWUW1UNyTDsS2yZOBnqq
hbfA1VJ95SY2vhWB7tRfoFy5N2HvR+VVhrKrRbEIRsIK1fIUP8xEn85oryV5kNTI7hFTFl6ErKUw
IqioLknwyFOqd9H08oefEt+vBYKlXCNcqjjyuugjXFFe75/qSGmy/f/U/YilIoESKQ6Y1Bur1pRX
WUnS3D6p6OeoSe29ZjYhfGav+66HdUEyVlUXjAlOccbIcYNgxRKH+EmVkyPYJ0x21mlt5TeDWOnV
8xCAaWDLQtdf8LY4g8ilKqnaFEYnM2U5U/5Wc2jTQx1SsNd9VJSeA+jyTnZPbTeXj5cBucdY/L94
XGfyAwCMbxgIpMw6BHArj6uE1C5Oj2tVdV9hBz9dbuLMmDmWapLkEfQHn+fjMWPvKH0T0YTIn3Lr
FflXsvmXmziFS9uqVFVsFHAzseXcIi7C2r4lbS0pUnebQiGujvYqeNrRFws4YvsERGyrhtS4xxFm
14y/ZnWfFkBaWMJxAwRvhym7SlZvUr0b7IPZ/0zs68BZxC2fsABMhkyfDFZs4OY4VRyPXpaPUal6
A/rgk6k6uUNVu07LfeDchQECSduWwq+5gNI+nbEJHy0xUIHZa6pzkLvuUdJ0AM3hv/aMJilm9TWi
MtvLc3a68rBU1HhtA8e2kF6dLYvcjpugNAmeNeehb95r+/by788MIVjaTBArDgoClBaTLXs8coh6
8uooTXMlq2ZdYHffZh+hgfDxQHVXRypAwXdXtN/16r3iXUxq8SoIrQW705P1Ah0B7gaHhY6Xlq7P
eSJZAv7bQXV6EMZD5sNvVutnSJGTjKr2OAkmUVO4X+j5yXaYGsU1wNRUw2YG5/YpsQMo09fIkYfO
fVl85B1xQCW7p0rJbnGt2lIOvKcyR4rSKAFAyvqxt8W6EhGi7iOqH95d7vXPC1818QiOeAZ/v2py
NFAZDIgGx/NRVgPlK/g+K7f+keXyRiX6MkJZrNrszjbReOptRHKbN0ePHxRcl9NE/NCltsB2ODsh
jspT3eF8xVDy+CssnbIdPhLWqkiAYqIqhx7Pqiu8DSmOQ0QGBmDQz8s9PznOp45/anL6pE9nhl4O
FPJTmizdXW6Q6kCFtqPq1pRoPvkLe/dkW80am819b3iAoDsaQ9aJkgWinVBMhoVT8OSAoBF2lmXg
syJ0JvO4RwAlIV+nwgIkYWypGezzCPRtLP71WMdu1cLkyeCAQGhs7tTuWUpdYzDgEq/bj0OKMrNt
kBVJqjeE17L3y7N02idH4vNkc7KbEo+WWZ9yZJWU2sC8XgkAGhIseaJ9ZxUvXLin649mEPRWdXyH
oPdMe/fTYshqT2/r0cHUTnuvQ3iuCJYDFQC23HyxcmN9uVOnS49AQoNtM3F7oPnMOtUprV87hUce
jVZXMmjQSmu3UZ88RWhKt1haXG7v9OShPaiOOkcP/5/vriDA2znSdBxbsh+tqd3Hff2cDvEKkdAF
57GTljjgWRN0ymEQnbnvqTIVqbC3hVtdWU/8y+zgtaiZFqGwN36tLqzEadccnV1cwbqwpgAD9iVc
tuNZU8u+bEDmsYWbdSVfNONPB1UENY8hRPyy/ZK23fbySJ4sx6lFabFEHLiexnyLNQXqIR6y//Dw
0WwKym1j/HaHJWu6M60QXhqsd7YypLZZv0gwDSiRm/gC9Pd9/tUoXV7jC1fgmZmiDZu5wqaWOG12
7lPHym3pWQRlyq3N812W11b8MTTvlwds5tHGciBckSYFImA+Ou6Zs6i5rcWA565OnFkp2q1A0WhT
WAUatojo3QyN8ccVXQ3MlyxT3qaHaICXVXZ1vtUxsV5YnSf7ziaUNsmSoo7DdjCnU/rTLu+qInZ6
vMfQDuTxbYEU3tuJFK9C4p4y1jopCNmkCxHP6UALqcICNvDe4pkyZ+7KhjwOhQ5q7rWDnslPXR13
bnTrmq+XR/q0c0IKbDkNyHxgCudkS28wirGsdaBADHabtzCIjJsE4AUimbnz53Jj5zrF2pSqKS1J
u7PVk4i2CzSHZEAU54+QPK/gRgIA7NDsVw6Xmzo5mnkEcZLoKh0zYd1O/f40aRHMmhYRNmuVILKV
ue9VUWx4s4OnqLZp/ZOa4OX2TjefMLix4FibVJFYL8ft+VokchH61mpsZTm598UbioboJaGeuXCa
nJ5fNIX1pAotEmMhZ7Y3AhQWpVHhJRS2Noa/ZP5WQTskm34wcVegFGFeexaeGBTG3y3q4gvxwrTc
j49P1Mntv3xm/OdOVkzfDhEYhcYi3Haoj8BmK64vj+XMsnXa/cdNzAYz1+zG0ig1kvTX0kPWKsPG
GLLmqgT9tS6QrtkKLf0VKS1WCGn8gEZm8a933/QFjk7gjYEbof7sCyaxKV+2fIFGgnidtNptZmbc
7sOX2CoW7qMzuwIOnSFQlODk1udcVvDCKH2ORHmoPWw0bKCcuyThlq3+j+3ox0sUTz2ojBrtUO9C
tO7OpagdVPa6iBcuiXMrBDNjA/c+lWNTncXIhYvLdaNRiC0y7anIPfR/lYW+nNlu8PG45jRegxrn
43FfOj8C8Iba+KoElbaqBJ56OoIgvrFky3lKcsbI+XNLs5XQw3y10ZGzVo2EmBM84pUR+b9rRQJn
xBS8JE/RfK/AoJrKwkbTzpxhNG1wAZCc4g+zToaoideganhvaq+B90DhT6qHonpECVulrIZtV9ai
sbfP4a+Vz355S62/cXYG8iHZ94UteX7A//Mts2GQYR24wbR4+JYB2ez6PlO/uQgaCOMWdqJp4KHz
Ers3bthSHt2a0W4YFq7EM8uKiMDUAZmZLK75laihMoOzG8ORl6pGxjfnwgJCcbmjZzajqUluDOQ5
yDbM3/gNaFGI0+RwYcb80TNjB5D3N4S6bWH6/97UJPKBCyspIZNn5fEaRpm3kFiKIbBslR9tMDzl
lXED3OunG+VLvoCn00dkaBLISGmQeprnOpVOLwoEQFjFQtkXhf1TRLj1ZM7Xfx09muEhhK8s5xio
suMuDS04ocGgGatub/0+ofYMNDkbtrw+FxIjfz/5+B6ajhakR/AlRQtg7nPoSKUq8ta3ufEGTASD
unuHmIl2I8Jv17J0wILlVAKuPF0o3Udc50W4EyEVlS0Zc/tDihqpcEQluMEUrACR9vOG4MpSPPkQ
MzHuvVvm3e9YBWV7Cy8BrDzi0FWyyRKDwBepyt7fUVuL/wxI3cGRGwPk6kVnP5U2qqIso74mNu3a
1xx93mbfCzMlfZWnKAaLsAergtz1m2WO3muFxhKEiLy+QhO++e1aYX0FoaEPFw7N0/Pkb7ITPRjC
PW7u2R428ngQRQBWJCl+BJTSQvtXgXTgWOAkc4XN3uW1cBpZTq9Hm5SjbrG+/17ynyIwgloBggJV
fsUeD0K4T1TyVlrT3kluN0wz/vnGluhe6CQhbY13qz2dHp+aU024w1qFOLmPtCpSaobodhbqoG66
0NDpMcSvC4dKu2XBL1Nna1w3yrYyQtx/0uyrkDehuTBL536flzCpNTYFEd4sSM4dKIoefoJgOrIf
NRXvsbPeL0/N6SEnkXL5TxOzsVJCpEo9EIIrFQIOlUrk+ay1hQkqsPrLLZ3pDKgqcnNiuqSFPrvC
RuDsSF5meDCKiiouEitiqYkznTlqYraq67HtOghdGIV6iG0mUY94YKZ2hxF+/7bK1P71cpf+lgVm
Bw8ZH20yAWZpU6M4XmlZCmq2sdG3B7O2MkV+nUc4XcYdshQgSVDzAc/yigrCswz7te1DEcGRMIMv
Y0E+0PRwoSRzus9Myj3Qu8GNkxcyZqlxp0TUNLDQBdZS+SylB420hCVeHcLR/2KP2sJD53RG6Tdc
C0oKlgECYjajHn6oit6oCiXhwL0NK+tPh1jiwuF+el1NujI8R8kwTLnv2euNGoWbeeDEVrL9jtgh
6HNrp4hsYSZPR45WMP7G0IAbhNTa8URGOQTjPsAeOMf2oM7TvQsxt1fwa23xEIe0Z+8vL51z3RJc
j6RPVHUKMY4bxK9oaHGfn+SAX9Mctm1goSm4dECdbgicny2JSwPIXoEt7XEr8HOQNPQcaiIWRudB
kwb7VMtRbvCiZ8votIWw7PQ5OjVnc1CZqMacvLRjV7Fqu0CVxbfdlXC/gMPcRhX7r+kPgmPSnOS3
Td/YXB7L08k7bna2C0FhIckBEGMdNv01wLQdpL1rG22Ivq93HAgLSaDTqePEF7omSH7xxNdnzSFw
kMJg9PEB7ZvrqlAhtw3dTa4rCynlM+1wVRITIm5EbVrMloh0jarQSgpaoY0RKHSfRr2N4i+Xx276
2OMTbLqP/9PI7AqDKTYMMQHtug8mIy4vx6UlXsuOWIDwMHb/+H35crnJM+8oh2I7ZwYrU2on0Xsb
4Lc7NH3AQy148jt9J2FR9aX6U9O8pz5C4DxVP8DnktQrNoGMFm7tk+WCrQkiM47GfkAMVUyr+FN4
0MBBj9uJANxhpbWqO+unk1rG90I02lqjQrWJi3R4u9znk7mc2gRYwNNtum/t2fnSd3A/QjML1mWo
F1vTQEyIcznYeh3b4nJT+pT0OZpS2iKkozXb5FwW07d86p8f2gZwBuyPBm83asj3pOCrx3c3RoQm
wsynBwl9CwXsxo+noUZO+3Xo92YCzShSr5TmvnR/W9aV0S1cF/rJfTF9mC3RWEPHhz/PBmEshy4q
pBlgCk7Sl6RYSETmpBVAX7BnWDgMWWCuQZ2CgA8Us6kPWaYbj0isK1s1KBEgx8rN869LDqEB0x1X
bAAq6k8dqMh2U7ZDDkdcwbjQRvcMFfEohhCNTADxepEU4ktjBeD3KE2GzcIJdHLOOqrgPOAJp1LX
Oqk+xi7Wu/g1oW1LCueWR9W4yTvszdWxVQ9a4JmHy3N8tj2S72xcMn+USo6nOCrHVqtMwFCOH1/r
9Vcv0BGE2KlyIXA/s2wps1OtIMRlw8yfwEEMzwFRI/o1FPfszJ9oxew9xV64fc91Z0qscxvqbBBr
tiOZ79HnNgrXcfgNJ+C23ZniV+4vHHXnWzE01iBPbXteCQwC+N9NABzeU6/q8deIWoKHF1f76/Lc
nBszyYuAaiAxC4f38dyEcc016DrBOuSW2CuBkSAQJAO8Q4IwWwiO9GmiZ3v9b+zOTcRz52Svh+Ts
MwwdwrXud+o76hJOiwVoqD31gzqZ5YEZRWxQ0dUfVdpZuxQs51sMx+w2AddrPUKvzpN1OxL57Kn6
gaW31Mr9VSGW8Iqnd/zTsirjgIgCsNahta2veCJr3/99vMh8qBzJWP1Z5iyHXTTsx051g3Ujh43r
A253sgMKPf/FFv3czGzLpLobkeelGUBwEPwPXq2ujSiCpfl+uT/nlpkpSYebVOCp0k7Xz6fj15EF
8lxSoT+JBSIg7aX80LDWeuahK35ic8oBeLnFMxca7RBykddhbauzc7VyQsFE9uGa1wgUJbVV7pi8
H31a1bAf1HTbkV9aCPXO9PL/P3p5/PD2+XvHf+ql4tpKwZMfOGaHkGHR4YOOMrWdYOKbLMRBS03N
QhQbg8G+iEhSRNl7DgsM7C2IY0xHFlbImY171KXZMCIoWxsipR3ArBuvqrZWHRya8Z81TcmEI5tK
UO44OvHHbH2ogVrKEgw2I2dvGq28d2Gmo1W2u7wo5OnJIB2enSZIQwTWrFkzAlXqMGwmel740Zk4
jIiXyw2cGa6p7oTy9ZR7owx0vM5zN498M2uiNSIPf4I62WWodIDiXbiCzizuqfyLIBSnG6/a2b5V
Ub/0FROQKYoLtyTWqFMgTpb+ouwFZ2hY2EqnsSkQuamUoKmoNU+R8XGvSlT2MG+NMMOETIb2BaZt
o3mlphySO/x7YK2jvVhu/fTfFx/tSpKgRBAIds66ORZ+6io5hAsY92sRGXiAKEioatvLk3buwgAQ
qpGDIW+hkbo47p+JV5WRlGm0xjkW9R2U4oMnx36TaMWhFEC9oMYo3L0W3r7N3lEJ6O2XEgXP9nue
38gJyL/tmweyuZc/68xiJVmHe/YUHYOfmY06FPnCCKCtscX3kDAh0VcLE3tuGbGKmFI4hChKzA4R
Zyz6Is5owebaHyBvVQ81ZW4UQ6olYMS5jYF9oqpxEk/X8iya8SwT00CnQFvHyw/wjjdeZGBdqS70
6HwzU8JneloY89hs9GQlbA5GnG3HtUlt14jMlS0eLs/MuVY4p7hcQBPzbpl1Rnd9BzAFUPiuujUm
SS889bjbLjdyZvqptBA3a9S2UA6fLX5M3XNVpLw/rQbneOiBzN9CxHymH3TB5M1OJsnkMDle983o
NSIu6cfotu++jwEVMCY1tv41NwD4dUJQMP+2RUl+3pO+TptQWADea2ejNZiHUCuwh4XtcuZGPGpl
tpgHdLfxuqWVFuuoKUPQIHU64KRgqQuPyXPDhqoymBfKUoA7Z9OP5rE22DmmI5YZXSmQeiQ6I/hX
7S8vgJMsxDRsbHw2KJHTSQQjSt2VdY0DtCtLsarQhaA6fj04DRoTDGRe1Jum+fPftAloFfA1WZz5
iVu7pTt4Fm2iI7sNWiLiq1x7KjMyVwm+fgsDeeb8QRl/yrRQ35+Klsfrj8y3YWYiitfCNm9U3tlJ
a23MhosToKzVLlz+56aNfB8JDpsULY4Ex60Vrg1Vw4AX5Y32tWqQELaNrV4tvD7OLcMpgYM2uzYl
qGZ9agwkIRwFkQI1M/dT7i1McLxF/gFxzoUo4GyHPjU1fcqncDOQ8Godk6ZE6bzG0NAxAzHGYVNi
nvbt8ro4dxhRG+WsI9hgxma9CtosoNM0hbjglT1YDwhYLSyGpSZmvRkMv8XlliYQenGeR68MSSF6
3vPljpyfnv90ZFqSn8bMH0Cujw6t2J2yGnkTSKpgz0L5L65WStYTbhPIEwXz2RmBxI86Yr8VI2Ml
XyagTOu4h1H3kXyN7oRiL+Xvzh0Wn9qzZg/GAUnO2HMzNm4OUbIq8cbMWg8tQb346roIUAfe3s+i
3eXRPNvq5N5BbptEzzxE6WLPqLygiNdjFl9TW8zj37rWr2DuJEJbN/ZCc6fAJ45EygL/2960hj7N
nt6lVqUUtIe2Li7uw0pBuk2T2AwOL53xkJBhN1AqCreXu3kKt5y1O1v+UkPtBYeKmHLpuEdlRRZP
g0DzbV/TW+AeWTUZoCNzUV0h3n258bOH5Kc+z/aF6U5C+QltUzVh5SAYqPbK4xB7eF908AWTfw9u
jsZ4tkMkvq2Jn0191W89DTVVDGlNyMmXe3V2H37q1bSyPs0k8vZeU04rZ3DQJzbqb13VQMHxQoCV
Sz4Wf8GFs4SQaZNZh91DRA1u9LixuI69tpKk8GsDzVq/QcersH6mU443cF/DQ9as5OT6GqyEeoXT
pB9+d00TMbwvbbZw/kwr5eRTbEdOAANwkPMHYquD+2rymjdEUP1ObIQXGljjse0t3A1nx/dTO7NV
I9DeI6dPlxUdrcJRXys1sibjNwQj/4s4laVHNpQkL7jLWRDpFaQ88r5hfSqDsxIZSmToiS80cm7Y
pnQyMEBqqyfVEdLMGM35HYqjqBshIHyH3ulNU9vv/74qCXwcSj+AGPCdP14oVt4qPhCMGANqM301
caC9KlGEvPV1R7wbSfRxublzD2sTw1xCfIJj1ubslvDbSZUwGJBJRZu5ra/Iw2btV5OQb7huFDQ8
cfLuNpW7u9zu9LPzRchbbIq9mDPIisfdzHDUaBtP5XJSglskmeQ+qgZ1pWZG9WjX13783jcZGqqL
KLnph48bBjCqkUTAuGzKI8waLpwR82uBp4SHFC6qZrV1q/j9F6US6LZQ0lgljf2BUvj4UXf5sKnD
Qa6rKHj2hPjWad67sMvoXjGHcR+1iHB4sGYW3iqnUQjfx8hAk+Y6VecPyFhRK2XiN60K8VrnH136
5fLQn96Yx78/O/fSpMJSwceUJNP2kfJu6WicPcXJHtP7HGvhy42d7prjxmbLS4apHHPy8Ss33qie
jzCot5OoCV1u5cztyALmNOMlhNOXnKMR9KpuqSySOADavpLWuxF9E+JNSftVYdxG+lvR3VTtDt02
PVqq5Wtn5msqMgHZw1psqsccL+XUwiC2ELWx0rWvGGzG7iR8i/bpH8tYg3IqKzQ3cR90ujc3qnau
c7eYDJCnu2naR+AWJt4Hhf7ZolaQ1LX7lkUNZ32LTEyEvlYRXNcSQA8kAeWhQYe3DdnG5hp3qnWa
7Xp9OzaIh286+ajn68o/FIS8g4sqfoc/x76FOty/dMh7qBMpOloXBq6BtlwPmPxm4YssD0OKirJd
4gT4HcLRJlLu6vxbIn9X5YtjP0hnHw7q3gNKQYUjTl4a6zpNl7KdZ+Kx467PVnMQWO6YxnQdwjuK
b6huk4v0hpUvoblugKBuhvDZQAXm8oo7s4mORnw26WHfK0rc0Ww77JqOKjnj+MJLncXm3fIQX4hV
FiZYzGJr1J0ju/JoDn9tdAfw9Iyvox6pmHata/ghDb9UpCEvd/HM1v3cxTnOIcjrFpG7Fodj3Hi8
HClkcJgBDieXm9H10xOZdixeKKR/JiLI8f5xhwHZj4Z28NhYI0EJb/MljX87xrXWPFmWskJie4yQ
3/roygiFvp0ufpG/R1XXROerWykkJnNx1/X7CmU1Rcm3Cx84fcDsyjj6wFnI7yaQORAeZSDQ2Knt
6xAV1lQmNMeeR+el+R0P2mqSn7W8xzH4luVghPGQxG4h7Z31ECAU5TwBr4OH8WAj01ha93plfr/8
maegN1QFeGgYQIiFRfpxdgiQrVCHoWIcvVHfKBZG3W+Bf1X4ax2MUYiImLSebVLklPKc4oN8edP/
Qj9kYbTOrppPXzHbj3oxCd24fIUKu0C6vwqwnim61gudPbtoPjUz23+qjXJR7HbYxJeOeE5HTZ3Q
PsZNb4wlrCinXjXZSBDl6mQvUaLcNo2Lx+tkvlOJwF54sJwJ7xl7U4P4CNgZ5tR87FVnzFGXNFZx
8YQBkV9eCRmjNY7RubNpnC9W9lVl/nkZ8993o0dp1vnaleCGXi8PzN+j/mSxfvqS2fjDgRFCVHxJ
1Y4osB0aIL1pNAmdXzvI9qNRrKEHp+gPavWsqjtvvO+HN6m4G1whG7LWYTis9Oa6pNxR2dvEqHGC
Eate1tC0viD7xVsz31/+5jMx6DR6EwvYNJARnWPSUY7qLKcbDIDBX1wdH5+visB2vJL7HryI247r
GhwJyHitXjh8zq5WpmwSzEBfYn5xIldlZm0wGivEuLNVU1cZQoHtL8Rr44UVe/oamvr4n5Zm8+LZ
ritFSUsgIHinwEvxdzVSUmZjLvRpqaXZ1tATJs2NaMkT6sbl5h5Tcqfxo2wWYvi/iLrTtfa/fZrf
SmjY2tbgcwoGhbuxETXR+WN8nTfILQZPjRJudY5KfO5H5V5T97q49oIb6RAVvcfOF0R+LHvkL9+6
4Y5yOGTfh9RJ1mGxzfR3It/BeVpYaGene8ogQo6jBPt3G3968psidkFO8MGm4t73Prq+pYW6rsWz
vBe7SJe7Xh3J5FgolznfIvdnWeJHh3nWZF+/QU1r4bA8v/I/fdDs3Bh9WfQw3IxVao67bMjXmorJ
vXNb+foafxwyOjeV+tjVJhZM/369U6KauCaMB3r5s2WS6InSBQkHBb4X5KuUO7eNt3WcLwASznWR
dnBjRhqD+u0cXaZUEUhliwuhN5RwreCnsfp/pJ3HkuS4sm2/iGbU4g3JEKlFZcmc0EpSa82vv4t1
3+2KQPIErfr0oAed1uEE4AAc7tv3RpQQjYEJuluYOKUD/69/RASanFrNDZslE2CZ3k43BrwWqC/8
J0v2hfy7Lfa2okkwxWHGMRNDeD4G2q5wlI9aa+7UEaHownjxg+EadtY7B6JlCJ2ezUF5jHT9YPTJ
Rop+fVZOvkWIKbrEgYXPYPa7JSliHBHRks37AroOqHK1wavl7AZ5wS7b2AIrO+BsDpa/n+wAv6Kz
MAeehOREfJ1awyGa833R/n3h2DZojWCAHHmUjgW/ToEgKNEyvCS+gVPZc9qNasD6BJ5YEM5TpUcZ
VM4ZSOY8BNanUbtusqtk+KSNz1lxA2pRV++GYsuFljhbOPHOxiVsGrBKQYigKqGg9UGZP/mSf0zl
Gyl/qtELaUGVgfXbym6tLpm2wLBM+sypG50vmdHyiDYnRqqb7Atfv8og6S5yZ+MNvUzYm6GdmBEm
tEYwZ7IWM+hXeeVwDFGdyiF8e1fQ/wYX88ZRvBJUA4z7MyphJgn6VdjxuKUStEOzgxTfAxCPgp8o
KZH4gLiZm9Er8h+Kjqz0/1dV/z7+v+Bn8fS/ozqVxL48pZYsPKfSOEuVNuXY1ZoQPkv5EbLu+z61
/81m+2eMlqycrxwydqTcUsZYGu+a9jE2P8/+u8vzuJwT/3nV6K46N1FEcih3I6uWzJIrDzBySxsW
tuZqWciTEyMpWhmeCix0YXjURt66Y3CDAN/+8kAWLxYHAsYGHAjNggsG/dxMUNGGb8ssSVNrcLWi
GWXfK1ULDuZWMrcwGmtRMjHAUh4lZ6PBZCFYQ0jBaGJWBk2cfvplhOpV3l5VxeiZMVTqzqM8Q2I1
EpNYKc2fR9lqjvb44nRosP1w9AdZ+1FYPyRtp6tPTpvvmqLY6cOtZH21zdpLWnUjpls77s4+eAn6
TlZhUdtK0Rzl7krU5lGNJxIyRftdc+hD5Q8JoPws+giTdn4bTnPkSYP8aIdduvEdK6t09hnCKpHo
4pUJG6MbViQiVBPRxrjq+usE9i/4WfoSuvR4qyt+OQoE1zgzKpxMQabaaFViNJv3OYmsIZ/cOsr3
wES9Dto+WftgW5tMcMvmfGOVEPF3Tk2Fz+d8xvVi1HJzxCGNoXabmziFs1MC2L2zH1LrMZ/qX7qZ
vatN6fryRljLZXLM/2PYFg6noNfSlFle3pLvu+GLov76zehovy/q6zYG5jPD63dbITnWGRt3wO9g
7O2gCQuXXIz8JodgdYXiI85iuO1YZvvQdqodgjbyneLDW9FDduWm+TB4sLy+hGkGw+wwhx6SHiqR
HAAuxdo631ZOHybjzwcJax+qXUNik8kwaeXP+i8DOKc+3zjiVtB39pkVca1Ns+r9CSsxd12PpEc0
faSjnGtvp9lfaxhiw9wld2oVEB3L3pxA7Z0jkDi9lHG7g0+4aD+rDhnU1J3nzxv+sO6IS2V9aaV2
xDxck+dlVk6sSdF9GKfbVLvW0kNP39GI/NQEKPw20z3Y9C6bXUvLMSd/zKrn/p/MNBo5CF67g0OS
cRGbDHncRfsWHFjd7Gw4bAv/ax9D3lXTW0mVyPKAtbuwkafSO2iUVcuD3y0mPdnat83W9y0L/8ZT
6fMiJpKXe0M8iUBzVaHErJj6sFvEVpO2R337CXXqJvkyzRsu8pbpgd6opa/s/+wJjigVQYp+BNMR
R+MVyRQlGtxQOZQlqoU3Ufmht18M4x7K9XDsSEneowaClPTPeNxFyrNZbpJeLNN/afyCy5qzmSl9
vCyP8Tnv5us6nQ9Iq7pd9EGVvKT7OOkqWY331cQXbdzVa0n308kQoR4QkhmjQisx2daW4OYu9cuD
6d/7FMQynkvlDyeEUWQj3fAfrDoySbYFO/X7jjy5AyWu59pqNcOd0y9OKrtG/hlqbdeqPpj2dTU2
nmW9SLq0MVjR0WgohMKHvgFCBZXgRIh/enmgZVGywbHI11DuewOYBONOUz7W/bui2DiAxdwNBn6z
iYDfVmW4z4S4RKvRAe/RJPT6DghhBx+w6nSukxh7Ld3CIYl3+TKYxQxlWDC+b8jjDBjCc/IC0ATn
sl97xZQU0PKjmNQQ+cAedJytOboO6jzdCItXBmnSXgjTBc0+EA4Kg0TltVqkbRJvhCPAZct1O5K1
n1GmiW/QkVfcyyfZqjmIpuDVACCm/z78T9ym7gpEq6Hm5vp+1SuQ1cVelytP2cp8/84enW5JJpTe
Eqq2y8XpkE48PzEDuGkX2UPaNWsgQSZaTUgI5qE7UxHS4L//HPgfmhy68k+qdaSmUhDajnvbPF4e
75s8h/gdy4ScDLhNRkfufL7DjH3XVv1DivRX9sQ5qZf3cEv4+Z0VeZmyRznHtaM7R9rIbrzZMsJE
CGdzM4OYn1Q+QEdQ3RvswAUrjWpDhDySnOzhX9/XqrGxT1fc+Wz2hQPaR2jKiGFeJZWHNHR5U0Pg
kYYHqb+Sxi+XZ3jVFHcjxWR6u96w/jS+06mVw86BRJ2M1rFU92kd7dR+5/sbB8LiM298iiYssG1A
YU3Ree2ksPSgpogxOo8Is2b9p3krlbJuArgtbIsAD8RXaizrfY5+NNho9IB/C/n+SoPPl2fsTVD7
2ydBEv+fESGaCOsQ7UKTV4vc0MpGYUhu9pIWdJ+z3kn3ph3rV0Eyyy/5mMaHtCyHO8WZsmJvDU1+
k6CkupV/EB/O4gcJx3oVqnMZ6TKjVneW7NUhEAV7Z/i3FjKL4bMTXVdwxXfODjGqyPBqZesDxATI
/36AxTVJtQ4Av5AcUNtEn62MD7BilDQVL5P2GrJ68j3CmgWKBQgzOTW1cwr233VjI7p7c5eK1oX1
kCZ9MhCEpQ1JPobtwwwRqxp9AxE/DJ9k+5DWh6beGPG6n/0ZsDDjCNVVfV4zYM1/TZN3U3mf6b8u
u9nqxnT+mBCyqkUlz6hNYYIqrFx/B9uW2Y/9DJhhCze+NZjl7ydnrJ6hhpAWzJ8WTw9F9yo58kHd
7D5aPUhPxiOc5E6iaQkk/FhpeXkikaofB0RZeQrBoG05G8f2EjK+PWv+zJ5wbBdOnhjGMnvj/IS8
ge48mObdmB8jACXtDWWcy4u1NoW04tLuBLfewtJ7PoWmVqWI+TqJV5bP0fA1iKlCbOVNNmz83gYn
y4RaopINPTYQ56YijUI28oFkvC+PZC3COBmJGJiq1PEGs8JKlmrv1UHbd+1O7ofEVbSNPbTmECQU
QfjoKPTSMXU+ZwAgoM0KqemBMQjqQ0Z9YvrcIU3aGbeDf7w8rNXJOzEm7CYlNcyxVzA2+MPeDJ5j
GoHr/ttlI6tzd2Jk+YiTFfI5iAjOMGJx+6j9fWYeUMxG5XDrxFsdDcVlkJvG0sgnuJvd5gEy5dyk
JbiR4vvYD+6EGLSh7OtK3dvhS0q5VEGidc69rt5N2mM4fq23SEhXh/vnK36TRJwMFxBVH0klX5HH
dLZ8HY0bDdXuLe7FNSuwJxPWQ7nAA0ZwE8fhKjUToPjQ/ujJzrEfpHFnb2VR12aUKHd5fVO3Nxxh
Rk2o3Rp0C1OvCdBjcr40wEWHeANa8TsVK55KsP/APsCjYVEYOHeQCf4B2VmsKDL1wy6tFmmLtLCv
ErWiZs8xnFAOmdN6HyR2d2/bc7mX42Eq7kfTaqCzslO7+jlIdOsBgSsCR/XmOEQLOEjVn3KTojAG
wBY4XGHkcnWANr9ABd7O2vau77VRPqaZMRIg1Hqp73QtD7bIrlenEdJEmgUXwKfYmF6FKFxPDXhs
qXIehkj1FFq32yDZ//1GI4H0jxkhPk4Rbylak3mcfK13tQFtRatwYd54jLv06r+zJXiGnpByl3ps
9fkXO73Nk/u0fOi2gKyrQQyRE/xQJMe0NynaAMG5RmMJPdOIf3bQYVRy56KyycNZRwu3foKqcVfA
pFdvgT7XNhhkaQs9uYX3i5wVaa4qUhexZpWi7nJ/nylAZKBQ+1tCzSVMI+nEIGle5JEkXMllqUCT
bzHCqg66Qxlbv9LS0DceyGuhMEzhNikVLAGiP99hfqeHElh03otFcxsB0g3ycOPeWp0vFCAWzjDY
F8QcptmHXTXP9CuikpzsxvG1VmrXHGnoH6utLsy14SDbBciDjj7yNcKcIc1UVNPEjZIgKWYXz336
dNm7Vw0sDNI6dFPwOgiRu+30hpSmDMZYQL/dddx+/zcGqJ+jWcj5LbZAOkE8Bo5OCyS8gj/IdCF7
Fm5pSrypKC2uhVABiX7WHsJ7YdWLWs2qOkYJbmz8oxLtHZVkQLZDH1UzPgbxIuxzt8jkQvH2b0b3
x7AQVvRlQHtsSsulVeVf6Uvz9EDdAJ2sudvp2IQ7Q2lSxMBDxhaoX+Dp2WnjXrKNw2RsREjLOSbe
TaDNKSNCccwbXfAESiWWHc8AV2pL8RHT+j7W5DuGT3UfPzljYEJHnd7JsAZcnsHV4QFgghoPQilH
7GbOTEdv/R6zUw9DmFJpuyS20LHXPubSj8um1t2Eu51OVJMOO7EuC016lptLL1Zfap7p31nF42RC
i3etaj+L6sowniX1vdVvXCDLHn0zsQuzBGlXCKpFXJ4OIS2BHCM0kQFVQefkPyrwvXZy1IfD5RGu
7mbkxTgqSA6CVjk//Qq9D61KxVTV8spqlPrKD+KtuumWEeG5DadPziWPEdjcPg6+/N6CHfryOFan
jHMPOa4lvhSlxaTJchCA5FSapO5nFUTXJYS5YKOv7OG1qrc6mdceIlAk/mNNGJAm89YeCnYYYuQE
0nK3J/PpIgUHK8gnv3ceFOPT5fGtpjVp8gIoDgyGrpJlAk5CZwQbpSySMImu0/MwZx5Kgh/QDP6Y
y8jm0V9i5OjI5iUyPNpnzZl2aqfvOrvcW6imX/6W9bn+8ylCLOX38ZSmFUeYYwxeJRFFPSBp2xnt
Ph03TK1MNMARWvUWsAIvZcE9G9TMUbHFc9Br2pUNKuK70LgyrWwX2K/IIV8e2JY1YVmjzm57xFPZ
d7yXzflDFXweA5UCBE8m58bMry6bWznI6Ig0GRhkRVxCQpzYlLUxqwONe+BBjqTfOumH0b5DO3nj
wFw5pxHqoLmA+JeGeJE9Rh9rKaqzpamOYln93hxgs7jJ9SslRZNL5fVcbqRt1+ZRIWWrLr1IENAK
A7OzDkS4z6mZzk9j5YX5eKvuka3f922z0Wa54osQo5KIRm8IQhARXylLZh3ISztng1zzyB3lIv+H
j2SB6yfWk/nXeDQCBwwu+kYaGAF4E8734RwUo58gCerFsNx3ku22VBYG9tnf+8aJGVFDo27U0mgX
Mz4hdtzcl43nlyp9Sxvn/9oNhzSMQzWM/nHgZMIOqxyja8uZxs65rEHdQlEM206uVrdTqj9LYxM9
29Gkffcrsz1MOQ3sYWx2oauHSFJvbL81P2VmKcqxlOwJ4VOQZVYQJlW5JsbXSH6FgjOdF1z0jUF/
udO40VYObtVPTwwK+31u/CoqTAwW0JR0KTLnH1AjdtUCcfrsVQk39vvaiw2s8Z8BCkGnFNpq1iIb
xBP8rrQbsDUtzC9LnAtv5EGSObAp2zjV18u+tDXM5Xo+uTrAQWVjHzJM2raeq4KDJjQ/FqF9lJz5
qUIbbsg3oaLLUIQQ5myoQgxq+KOvNbmWeqX6cyz3I2rO+nXg3FnOtaU/Ou2HLjtURoqM+/Xgbzy3
Vs8EG+oWICOL1qhwVXZDOxdBwTS3cgBBwVVraYfe9mR6j4YttpE3mKHf5wHvUxSD6HCnufZ8cpNg
9HspYnI1s5RJUUfNfhgmgCKZntGy4X/Xg7ikt3ZQb2AafJGQ5N4NVmt6JIAdLvEwu7682mujp3qO
aBK1ZZ5pwgHlDOgIGLnOzPs2sgYQZMXHuDnYUnKssvl42dgbnMwy/BNrYkaviLWgLSOD/FT+2CmI
sFd1Bar7mcPLCwt9N2TxLq/V+yo8lMpO9axrM3pfxncc0qiwI8QQP407aafEGx+2EnLyXUs5ehGV
AGt7viwSslyk1JiFkfJkUpWPXA0bE712fYPVpK+Wt6oNy8i5CSfxw1pql92cRFaym/oEKNBkDdfo
TlYRSstO+3J5tlcPkFOTyyed7GS9axOV0JO4cyEErL723Qdz3g8K5fVPIwLBCAlKXy7bXJ1I9hCT
hT/pInEoBIpBEteMMh0cFB6bu8Hfwt2tTiSarOSTeI07IphJ8ZVkBoqBKntzJ6e31vhOUo/O8Hx5
IKv7gje/QRlZQcZPWC670OrKLJZ9EeRPiSbdVGH1MtmwHXfdQ4iA/GVzq/OG6ocJP5DGy0owJ7fB
0Gbgnz2tq5rbxiycO3PeoktYfkQ8ZfHAf4wI/lDGJAbDHiOGMe6cpHKlONlV6sb9se52MENSHWe3
4wjnbpcSd+VxAitCr2fP9aDQT1leR0N4JcEmPCf6VVc6t4Px03K2QoL/YHoRMlgYEDWxPdZE3QgJ
ZIcYudN2bfRFkVCcq9VDH/re2GXHzHgdivEYKFvlnzWnXJixwL3BVWWIBeq+okhs50D45qiOH7ug
Ib8pz8l91SuIqgZts/HSWVtKkrjgn4AF0QsoHFjkbA0JpBXJFCgW/e565nYIf172ydVg79TI4rSn
58c4N/IQYqSXHMcdSwjOA2mfGkxtvAgwj8eZDFgeO8+j5SDsEf34Lz9A2BUF1T0pzfiAQMoOen60
5i+B/6BPx7YJ9l39rMrvbe0X1eTLdtc24+m4hX3S1K1mZxqLacQFOg1H2xx3ly2sxVgLlQdHJJBM
Xj7nM1sHSqA1zcR2hwdWU/ZK/yGWjrp01UGDnNJDetncmneSHEKodsECkrs5N2fMPjS3IUemogAV
Gby4hacjfi2kaH/Z0NrMnRoSQuSmNPIAzArk+2X+0s35ey2fN8ay5vlUJBcMMnf1G5q9SPdTze6J
oML2s00+uXrK/83D/tTEMsoTvzfkNq2y3y+L4QO3pUVPOm9Krwu8tnqqtrijVxfnZECCkzuJI1eR
z+JMyY1S98hcQEBnx+64FeRsGRLcepRitesTZi72bxT7Q5/e1807K9yIc9bWhzQxNRAaU96SN43x
bM+mb7NnU7twe+lLWVZXQ5Bv3M9rnmYCx0Rgl34DerjP18gPZWPWLY4GO4nR6/aVjm4KJf5w2Z/X
8mi/RasXrnUIRMWCqtzGVt4hyojuiPTaVdpRlTTabGRvgmZ2GEM4WL9pcCBXU31wumAfsKXsMvDS
zt7w+9XTGOEB2PJhmTfQaD4fsVaaA8W9jCN/bmlTj/rRTUbqsXoBtr5As90BJFnRMh+5dOt4xbzV
K70cSmL4cPoBwrYwnSrNrHzJdxE25N0hsW5z1PFACASZvO+KgveSd3n+11z21KSwNwx/iIMyoDbv
1OMhar810bEYtN3cfrtsZw1yxzr/mVxhbxi5M0XWQpg4GWME33nulgPcllZ9E7SQnNEatbPab9qc
HIch38dqBDnPX3fRLK+j048QAicdoQJ7WCa4yXw3VUnfo5tp/5yN75X5bQrv0WrxEv3YdP8iAYd0
32+N0KVIK8yyrU1hQrGeI1WJrwILJajCv1Pjl9bexea3uN9dnuy10PrUnDDXVUFUJlHs8YJw/pRP
1b7XTfrgyS4ueTjlb1V6f88q3ZMkGIiuERM53zdRG8WO3UDtiMrVbqp2Rfkwy9DtbFHArA6Lh51G
7XlRSBHshNFcdHqEnSp7WTZFXx1HJdjZ1b29lUZYNQUp3UI2DSZMvM/LOgvNOq44CmQFnb8rTdpl
CAL4X6O/lYRfJm8pZ9HIa5J9FuvD0WSPLeh6Iod23xoQyjz3yaNsDp6l3DXtxm5fuzpOjS1R08m9
q0RJGYQWxvK+yY99rMiI7enQrHXoZV/2wS1TQgCWJHOlZwqmtOHBmr6n0hPR+oaNtcML5jQiPBVi
aMAqwnAa6qpFjEOUXeUmXeGBN3GRWHKdfzWaE0tC2EWXjTM7BZaCliZQjd4y/6Hvv1yesrXj/3Q4
gn/HVa/LRY4RQ4/oOn7XVJGrGEdFeZ9NlduMj1W1v2xxdQIRP0Rth1zzG6YuLpsAiTGy9WP4oBeH
Ur6O0vdw7v13VgSvmwBVd2OFlTJHBE8JpNc5nW8iRX1MQ3/rEl9WQrhDF9J6XmyMhwNJOGpDMBJK
bJM/hyR0X9MWN0CsZ1ap20GBlkrXOkKmXD/GTUCjqK8qnmHXG9+w8vbgE2CZgM+CNJa4pccSwEe5
fAKsa6q17+tdaVz38AfK1vd+E123clQt5Ueg/yTWoDcWNprajEUzLy+CzOhhd5IOyNe9183xinaA
2ywwtxpYliBEnGAmlm6ZpeIK8vN8081KPXaaxmoC6tsPpr0nQ3/ZX1aOjgVit4iWQ40Pi+65hbxp
0qnWqI+F0msZPGTT6MbpRk56y4bgk3oayVZWYWMeoM+yXxNLulPs8XB5JCv762wkwtoMUWJoQYkn
1HFBd7+XVteR9qLARfXf2IG7/nzGZth/Fcje4djWe7eQHwFEdHHpbYOk1xafnADZdf61MP2fG1Kp
MlZazbN6rgFWuV09lQnkdoqz8xWUEcF2FmGxz7rK2fvkxK/DYRyuR2AMcO1o+ZVOCwNAKNMixLXV
kF5VqTnOYRgfsNb9pB1Hjtw6rHJYNx0fWcA6JgEZjTPEzdmUAPxt2XXWVUclAxxS0Wj7JC1V15Dm
8ZM/zPKXOGiCOycqp9cxSC3/OR8cUkN6HM/vBtkKjnaqmD/8KJmfrFSlLVSy+/xYlmU+AAALhtib
RyTEjrXfWv2dUydSddCaRAmPdWfZHx16Lj9JdaVpkBYW4ZdyspXIlQIfgTS7VfsraoL5YYjr2Nm4
6tbOFFBRoPx4lAP1Eq66ueQGzBSypX7e7lrjWBO5lvrVWN2V+j6z3132p7XdcWpNPV/mIO6iKVax
ZlUD5Wi61NrQtclrXDaztj1OzQje1CQznjNhRoFDL3tO/Hd9973arH0tcyOeWLD6AI4jPIWRU7gS
at8IHQ0yRq+pvpfaTs2Omv6YhCiolLdSfARD5FRPpvl8eXBrz0l6xf+YXUZ/EmwNLdJYPAVI7mk/
ehiHiuxdihyN2e8No3dl/bGR9i3cCFug7jfUe4SUC2evyslJ1QnE5rlhu5pbCUxW5iFl910vXud+
PICMCvoPXdLcmMG0t3kLLHojI702ifHMLXo9h8XNpFnHy5OwcjmdfYowB21tp5Rk+BR9UEy4kI2d
ZJTgltvA64rkWi22qH5WYigGzuW0oEdlS+RJ8E0/j/RsyLy0MF+KFC0au0w8I/MfOqn4RWnhqpma
l1K3f1we6Bow/NSwyJNgZEoySEqPTloxX/tySpxjZ5bXSnp7L5s9TCVlnsS38dxYxU0SSv6tbKUR
rbVlE/7yJ02WvDYxFfLqWf8kq1N8FWc26pY6fHQqrf9++yVMjPFjH1CSd2M9rG7CoTduJllOn+SY
uzgPig1o6ZoLE5BS6wHDZaCDKXhSHMxNG/Yj4Cap7z0fQLtsNwangv4FgZZkX9fJe5IxT0Z6nKtE
c5VxS39j5SQCRgLwboEdAe8QjgggjbOkRXJGLJB90rTw6DTWR1PZgqutnEQoqC55HxINRMPi8TrE
o2lUrN40zK5JOYO2ty48ZiArLvvJm879ZXNSx1BUoDjygh8735yNMlAMs6fMq9QvI29LHUr1Xa3s
svmmlz/AigcxZBheadXopjQyyNpjGl2HwZWseSr/7fLXvJ3dJVfNwx0WLu4WU4iC5DSeJfyH25gm
riK86qbcS8e/PuXhIzbQOQIwjjeJ7DZd2FvaCLYAmRHSvNFuNF5V9eO41Tj6NjQ5NyMcNcQrWtUU
mMmgPBj0h8lJNmbr7WG2WCDQNmHpgdtYiEuNdIqUzMBCoXX7Sf6Qzzsg/cd0hprq+vLCrA1GW0TD
degkUEMXAkfTnH1WBqJSFO3apzaPqPO2WbYxoBVnpBiqAUbDCJA3Ue/ICgwLqS/MmNMHA13UUMk+
OkNOZ0r64jRA7+nSSaUeZesa0pFFBjNwWyN6adUXvYvvfeX9aJWepG02hL69spfOKJMKDjo/UM8L
Bw+FPk2v5SrzgtxBl1WDli6y5kdyti7cL/tyhuln+jb22SFtwEIZL5enf6XMeW5fcKY4kIzebOuM
eoRz6KverSYJMVklfJj9X3UTHSZJpzeLyH7cyqateRmVJG6vRRaSfXN+QBQFiJQ5b1gTHq9Rf69m
uyVW8cfbOdkq9bw99hjmH1siWiQaaAYOI2xpcwt2Fg6V8VaLbu0tYNfqmOh0o2yxcJKLGUL498gy
m4QB9DG5ilzQFnPopoe0fc2l48bSrbrOia1la52EXWOvN11iYYtnJCHyT1khRL4y/cLTrW8zqeZI
PxQAkMb3lw2vjJFHEWAyzgcYR8RChurYUWPpRQ5U7VeQS66ac1HSOhjfWJv6K6u2ePDjHiQP+ed8
jNJQZ3nclegiqw2Vs6OqHuUSfvemc9u/L20CcQbOiRUDAKkYTZbtVKnBVGGrOZrK/YwUdTMq7txt
zN9KJejckLDnSm2qzXTEUJfdJuH9XB5H7Ydq70fSlVbn9vkt1Q9Z/VgU13az75Lny+v3NnLEvE5V
jdsZbkMxa5MbThoQG+aebwxgoeiCR2Z6WCqT1kvelB4838lWx8bK/juzKdy/Gse8munYnPX04MQH
JfOvLO3GaLdqW1uDEw4VpNGMuBxpPNOQ34TVkUFNbpd8Vwx/1+q9F8mHyP5yeULfPlnPJlQXkhLE
HBOKIgwut8h+3bTNbtZf50bnze2NcX3999a4yJBOI4yhhXvZMifbfhrlnj4XhXd4Ee01uneT+k4i
55ZU46HqBsAV3cbtubYJTy0Ki2cYXYRaMqKfklIem/GrlNGbbJuHKMxcaTOKWrWm8qCk8LGwsQlb
HsBbHCY142vHYjflFkw1IP2nYqcG9NlsvZkh+mG+zh/NZNVtIn+yPEhZaMLo5qQNZ6VD2FSCSnw4
9mnpf56DphsPZlFb9mGY0gYC0BJtt+OUpM4t3MTwVSd1qHxUMvB2tlTq16nsW9HDPAT2r7xQ1G9d
Lfk3UmQG11M6WQekqKP3djAASG2KtH6Z53k8WnlVPskSCnjmpOqf86Gqj4VT6gkqf6Xvewjvyq/R
2EavphJDHTOUkvmJhGS+sD7nquyq41j1uypN0MOqIrvXjuYg6S9DEnfOY+LkRbxr57jN3dkaR6jG
tb7sr50gg8w/S2L7s9rZUg6/strX+y6d5g42qcz5WRY+UP02MIJi7/uSru2dSVbGY53IseVNDZlA
iDnQHd7nfVVWh6CCz/hasvTefqc6YRO5fqSM47XuZ5blRX2TJTcyBXamrwsqkJnaeIxD3Wkf/SgN
2mszrYKr1jEnTDhj9iWkrfgRxrlS96KisYxDbqeNN6v25O9KW6JiCjEbLeuGjWzwMAfIxKZZOlrH
TNP9va/WYejlQ2DdxUVlFR5ORhoOtCzPHYNLE/6YVJ9+tPOiBJiWJu1pZQ9Z0VM4+Ep7PcVyC2VP
bjm1G0lT+lIMjvmoquUY7Udw6PfqJPmja4TpiCZC5Ui9a0Z6/qXXjAj6G6ccDG+aZ+UAKkf7RkrA
tJ9TaNbrQxvGfLDRNO1en4HyHOJUJgZtk7B8tGY9797PxVh0XuaUebV3rMxprtuylb/JSjcdZT9E
+MOY4oCcXB1bw20d1/aXUA9QvozhUD7KczNRwaMP4wPJ66jy4qxon/uhhLSuK4C/Oq0FzZOlSvn3
oTSGH31oVp+LaZDvdZ7oV5URWLedlGRg0oPesnZQ0NmZG8rmfO2kpfQ+cZrsnTP2VbcDaWzttCys
bvUuiAMo6iz1pUyz+uBX6jTv26mgw7sZguRjodTVU11oqen6ztBc2XFPf2NDryPclXPvfzWyaPxe
VFJje5RX5yP1fxnqdIvWkV08OiYtPjGsc1RD6fZDayr/ms1xcmXGkvaxUjrH2KW2X/wk/dXoHs26
8PWGRTbTPD5YX4PQUGeAUX7xHNVGeaxtQ632SmhZjxU8e0h6JPIcu33kkIPo5MAK9siDDaRtND/+
akuK2pESxTXxbm6rxOzy4TAY4YKXUKL8Ps1af0DuJh1ad5YDCiAmb7N7aUwm+ZCzZb+Zk5IEbpL1
Srnx4Hxz8UBfoxm2BjKSlzwv2/OrwB/Uoe86RQK14aFjuLAlhqbqxfK9HT+T/bl88bx5qi3WkDQE
J8gp+Sa2DSMjb1Ifa5LztclouNRfLxt4c3djgOYLuJCQpeVNuJzUJzdbz15HFw7lkRz4PHWXvn1o
io/xhBwkmitZc1UOW3wyWyaFGUyzgdySygUTTK8piAXo8Au8MgUz/rW3Dc/Z4sN4k4gQxigE7Wo3
t31ODcYdxwdbPWhqQabgeHke3wRbgg3hTenPwZxZITZCgjo/ODgD1IjjrtI3IpE1hyCNROqVogUu
IUQioPPhy4+wU5fvUy3z6nLDIdYn648B4Wo2k3aas2IxML6QYlSU501Oxa0xLA5y4nOtMWlx0mLC
DoMDekXurG/52IYJsaOqUGLStMs0NaHp6sFH2dlYh/VpogtEXRIoNEWfj8EfVbNHvZ0xxI0Lt3xd
v1PNd5d96i2saXEqG/ABnS30P4uLrbewr4KjxAiCT0EFNVe9m53bvvNi3XJN6zGUarfqIARtdnK1
4dGrU0jzKZhTSGTgoTwfoRIkZoJmhORa/n2VPdrNRpF0dcec/L7gaEHf93GX8fvSRPO41u8n25Xn
+3Srg3xrHIK3VaYWGNOy+4s6dTPlype3gC9vEzqs0wLmtpa+cboahM1PX/w4DyPrNEJObRr0rrpB
/FBrnjZdl8Yu9h+qvy7KLiaBG+iAJzkMNMH/zKZqq54AD8Woh1Z2J+W9DqSxMq4uu+Da5J2aEZwg
iwjjIhUzsvrFguXJ7H9eNrDiBfSBUNnVKaeAEREMqGMZImNER17VfFAoqFS7Sb8enY+XrazsVqzg
xQuUAQYf4X2jxUtzRj1LbqrvcyocYZ1QXg43QoOVySKVYaJeQBIXlIjgaTCLWlqXI5kZOx8c61kO
N0jL3oyCfC1qHvS0GDB1U0o435HhQg0OmDX0dOkhGW4Tc6/5f7vemGB+FpYyCDmc3+p7J0dzH9BN
Uw95SEhHd847Xdv4/WU5zx5+y++Td0X7zDAtIBjnQ5B6OYiyoQi9Vvul1C9DezOERGy7MNow9Mav
BEPCXAWOj88FJYpgxUzH/E1kverpXq7/dskRWIHXDdAgWD7ezYL7alkuZ3U+wEyh/mqjXddvAWJW
xnFmwD6fsKyNFXOi+8YzrMfZP9BAWAKA3KqVrywLJTCW26AoQPuS4LmJT5RvtIuV6j71EU9Xr9q+
8NClGbeO4xUnPjVliomb0Sk0ZcQUzHt6ceyam97euFnWRkPUrJFtW1rgxeM4LUJ96FqNRdG/66Vr
57d+Q7cUlYZkw8ve7HiW/9TSsnon2yVXTR60JpYK1BHjnMrpFmHRynSRM2RRQHpRdRfrW+0w9Ine
GOH/kHZeS3IjSRb9IphBi1ekLq1YFC8wsrsJIKC1+Po94NoMM1HYhDXXbJ6GM+UZAQ8PD3e/924S
nhvRJ93ciXKlEbvgYpgAjAG/60RtNvNhZmU8u/ZgV4m1f2zd5TnlFuIlQyj5ehBetANwf5of4Nay
Zmfftjsns3KHoo+0FdpG+FvTfhzXoFULn4TmGfOG1JVUDYzO5SdpQk0NzbEJN8i5KdJbmHy6voq1
vz/75K3apEGi8PfzaF8lT3X+8/rf/7hL9MMpNeq/3mMfInAYdI5WlT5DUEKtj45XP0wFm33r5RAc
S/WayPuiuWnkh/E+6CnmH59Q3Y+OgEqlGHZmlUG2uQ859b60Eig/nkmagcAJWRoHktrf5Wep4hFR
wsaLgPs/KkHFtMy+y58atdrn3ffrOzgFq8s7BlNInpm09hlqmvcdo8JggEHHFMKJznOUyv1zF1e3
4xCVx6ytwo06dD+0auhvI2og121/9A4FpjS2EfYgBAzmA6Kdr/VSabOd0GZtPCvdVWt4oyngz1en
c3eRCjAESoP1ciN9UZhxak7UMEazsyTDdaz6NsrDz7U1bFo6bRYVqz9YFG9NemsECJZ2aVJoTRjA
ugGKpngSdu7Wa4M8S1+M2xNOCnr4VCJmBlpLTcQv+IZRIP0kUD7Z9s4To0SyoFLaUcLaXl/Rx6hK
DWeaYiIKAUHWZ/lgm4jSsQuGob30aaTRXjw3ay/Qj4+3qRVJrIOWQIfTZf5+ytWsye3Bh780/Gx5
GxmW5fbY+2hP+xAeP7WA4gskNkzUPKvD9eV9PNSXpmdJQ173CsLfmFat/tQrYMZNSBlexn89uH65
RGtWPFLiuutrJYCD2I5dM/ocpPm+Xuu5fnSOi8XMr43SCzsx1TQ3o8JsNbNlsKW8VE7votb07iuI
dZYdRU9nJWB9dBHMTikRvHGMIs/vkbyrqFHqrM2LIQkRhzJ79/51h27aP6oH3LlQcn2cri78Vmon
G4VjtsfOcP4BG/9YS0N+JO/YX3eKxQX9NjYXsmgdLSJXwVig/TMmJ4lGsr7idx8fwpcLms8fWYHB
C1nDhi7defq2Ne+E1VLb1falelMpuzH/S5W+XF/XorOfrWvmhIEYnUHxsOmEarotY3FvtIPOuziT
dkCQ1+BPa9s4i7+J7KW9laFNJGvPgfdUtMwargC61kxMl8xZVhk4IhgtP+RL2T9IyBjYcC1/JXP9
qOAwfaqJBZ8psWmyevoRZ0aAXxp6Z7AOw7mXkC0t7jPdrRu3145efDLCNws5UF92EbEvjEc9Bkvm
qvXKi/bjDODsV0wf9+xXOKmWQ6LBr+gRhdRcNehdFbrv6HvQPybIUHfe1kSys12LzotOc7b6WToS
lKhS5RV2B/Gqmmj+HKHI39Kuue6biwcCMw7DKVNndT4dXI0N9CwediSdMp3OOhQT1j2PzqoH8iCY
RvVkZStV2g0crteNT2u4zBTAFDFJxgSebXMLzR51oJKNQVGxHRX2DWDbbUzlq+u1b2ZmnfxmzaGm
O/P/NqfPYQK9ZRfZoKJTFpPeWf/kvbL1PVevXnLQ0GVaboNsn6TdqQtWLvOlb/l7nez2pQ+ZoVwN
qo/hFDm2QjNPfljuLZV5b/hdr2/p4qWuo43D45L08sOlHjdV36Qhtmy6MW6rja7djMh9xNuBDpiR
97vpvy8r7SFS4iO/dTvaKyRoi2fm/DfMbnfmDeo07vgNkiW8Nyq03W1iprypxqzdpDLMO53kjwdI
9IabPFTLx6QvDzXPrxXm0f9jMwDS/G+Pav42VZBFoy7CD5FNRsjqbdschfWXVO8jY+/rbgbvQscm
UWvr18LXFAI/OBvTAxMl6DRjOPvmhSZCCNsyQqQ/PGhSAVLDW0kAFt0KtIvBc1KfeGMv3UodHCeB
6p5tDr9BxhlpfzsTe8aKlaVYD5ALYSI6+IxfzK4TIfWalOXllGYYN42ZHYMGVNnwY8Vvpz8z3y/Q
YgQhi+GjD8InVpyHii2mjLAlxPae/Z5aUjLNPMgwMTTm+6CaNjPY3Y8+z75UlfVc6B6MVYn2yat1
bSUyLYZFmFuBr1Eyo/AwC79tLHEplYy0RFWy8zTvhfnLYz0WaDmiMeeFz3qT7Iw+2fnxSrbwqyL3
YSdo2OiUOJk8+fBZI0QSNHjvNlH+VJr9ISz1H/EQuUn9Mir1VvGDf1CimUq4LS28Nv9aC26grlRP
lRGRo6mu6Xy9/nWmAzv/SXwTm5KuyX/m8JvBqoqC3v30NkYVqn1OtOEATYvref1DBkbfi9aYdpZ8
+9ziLGfKEaIZhhGLuRgL9Az1bSXHX0NKJsbqtM+Sh5/bmnm4ItVjr3bYikiknS50rfw971Zun6W7
7tzILGUqDSmoFAcjA+FXiMINfQjvbryAd8/u+tdaeo+cm5rFhSyumwBa1mhTMTdcpTuEEK3wmxf5
WxUdvMFv3LxZCfnLJpHBYLqfSKTNbnLR5WHUmqxO9gosiU0ZqafBkd3GdB48E27B5DGSxhU5gqUY
a+m/sOPwy8C6eRkApaQ0hkAhAGo6UAHLfgj9tfxo6bNN6wE6NZWf5sMUWS6HELHXXN2mNeRPydB2
DCQTMIxtGOcw3fg1csIVg0IrF/mSU6JphWoExXse6bMAVOYJt6jcImMyPEbavka6rPuTCwRCQq4P
R9fpCs2+mlz3XRoaHcKtzXdpfPCDT6HzyVwr4C2uBKoslYagTaN4dhMyZTbE3CL4hh2+Nk37LkrQ
dN244vWLlz1DKBaUVZShP0BLQEx6vtwPpHfOvRHszOi2S/dDyZzOk2zsMmWn8T4w75T27fpxW1zf
md1ZqAp6pQm6YJzCR7p3InHSipcskfbXrSyF4PPVzXxd+OHoJ5OiWmDp+abUrH8mo0eHIbONmqfW
PswbZVuk6cq0xbJd5nvo68GCMz/ZRpcWWkWbH+KxZBMm9m1rmdthlB49KXVTRdqb5s/rK1061Rzm
/1icD856dRK2GljYjZb5G1s8OM3aTPfi7X5uYuaSPGz0wvQxYdse7AmcrF3gP/nd59zc0FlSUV30
6pUDvRQif4GAFDrJMGvMDptn5EY1CgM3aekiG19hOd30UbfVGGgKy/6m1pM7uRtO1zdzxep8MxnQ
6CPQl6y0fxxz1EWe1OC9lJ4q/VgWm2JtWGvpLJwtcl62dDSnicDDMAksgB/eBhog6eAPTsK5jdl5
Q3c0M30VG3pUIe7qGjr8v6EAknwz1GhmrphbW9Ls4A2JHQ2FjDkr+B6DSUn73aoQ0a9rZJZgmTj8
1PifRnXmHQEt8uui4g7dNHCZh3tFbf2vDC2bf4UADvZOpqSvfWZHD1Zfl+NmKH3pkcYuHbEu8ru7
oIjj29qw4Zi/7j0La584ulUESSFkplB8ecHaKVDympcrxZeT599UVu/a7SpnxdRQnS9+KgTwWIUF
xplDfhDLZQ60pT7WdYVxJ9mF+uQnxm1UKP0xkpuboVW7LenLfQ/VuxuIbFxZ5kLEmVh1ALDCjgFw
fxYOGM0EJWSR7I8aWFMY87gsrm/kUsTBBJqLMGMYzMXNrnN/LLza8MnJMvPWqY99tbOzTWx91QMZ
9OGh73gIrzSZlz4e7UWoUifm8w+Un7GpJbWeTRmndBebB4m8E/D89XUthBfz3IZ56SClIjOsVKfE
6mILm07vb8fk3gs/waQLz0jzB6kEOhR0H4HETZnmbBeZnfbNRuMtGio3enCT99/scCWnXNw1Blp5
+uH5wGEvV5QUehgEIyZsBZf/q0vuh3rlcQmH3ILHT3nyxNtOC3jO3FOLvhwgf4CKUQqLT5OG7Q9D
jtp3lK5y2Es99Vtcpc7JC4X0YKWivhGJkuwEYLajl8nByRdl/VXvPfl7ITLvKCv+uBeS4fOqMDPt
kLW+t0cqoLlhSLvVGfRPx6/RACmj6fdx6La9LudwI9vlNhlEc1+HsbwdKjPfhFWj3leDJT2WhdfX
CHoN46FQCv+7KpT43kya/NnLq/5OF2H9FEtlw2szyCHnjBIHBrWm8re+rP6wxwh+/VSvPBUpy7x+
a5ow3Ol1Gz5k7UgK3SPdVW9ymqPwjwQWdKYjulvvtQn/GBvXvbT56J8Uo1B2jkei4zaNrR+DvM9y
ys1FeRdq2vTLPHFqkR7aqkWTIneuB/A7O1m3L0yj3MvQXyT8j5J+bzPPfgeOIfQ38hhon/x4tG86
s+qhpelTLdx5ejzkrp7I+p2ay97R7xyGufNKriq3YRP3HXqCW4MRLXDLZiId2yYOoRgwWmcvzDY8
JKNjfknqILmh8ii9CUa7v42e7T1WeafvJCXQGnBGuha7IY1QfYuGtM5IoRwpn7VRdbax0Qw3Fron
X5q4VP/Rs1B+6qxY7DImykmYgUrFWynN4s9JZHYFFPRZ/HfqGf2NQIvjXShte8pSZWS+fUju+b83
94FtA5iJLe3ekwblH5KS4GT3qrhXQ6PYltkY5m5BqfezU6jmc5f6jkC1vdRygIN23O29xPfjAwQY
6ilTq/o5ElqxB03r1BuhacMNs17dN6sN5B3WQDoZoZceOkC9JReyET/ZQMoeYq8QOYIVUwxHhufV
j5L0JUtHM9uKPMhPTVYUX33dDBy3rL3gq8gCs3eVBkTMbajkzifBaORejHF+4zWy9pY2ueadUKwO
ITNVx2el01KAK4OxkTzJejaswjvVSmXIh1b3NH9XNIWnuGZKzXWji2hoD3FV9c9x3g6t28eOd9cZ
UgJCUmqOXphLQCH6IvtRp4IBOS+EHskMPOPVV4wq3aZWG79lQu9fVdggvzk5xNd+7Mi1K3KRvqVa
W3w3YioK4B9NgAFBFBSf266oXo3GCB0AQ5qGTIOe3Npd7+/GBm6KOKu6N7UY1NL1pTL72bddv1Po
Jb6pZggQL7ZpFLmJmkFcn4RO8KpFHnqFoRF0rk9y/qYOqrTPvEYLXDmTY8b9vb5710q/O3lgL7Da
meZtl6veg6/VHOBMNnpOEXOMQZK3t10XyV8Hhp5cNSp0fjoQmgQC8cx6SEoe2LB9Gf2p8EKJ0GGW
0YAI6Vje6KUUPQ1ibDIXfaziFFkMS6dGo+48YwxKqg9GDwZNRH8z0tV9yi2nOSV27NDTpgD4mPJG
S0FWBtu8zMrvvu0FD0TDZiuVyfDDStRiP+oQz2lt2gduZeVwCI3D4N+GbUjq6gymdyh0kbz2hOu9
LCq1dTHknwBLFXtmPKJ7Pc/Ei+QNwdEMNIPjEMHlYptBvfM1REDANrV7aCyjr2BqJFcfgmYHzY51
hCqn7V3TN9ptWQ4WRT9FZRwEzmd/rw8WKrZ60e1Ckeq7rI2M7pCbZuls7EQ3Rhf6g8pxO6gy660a
VHHAo6ykMWzksEq7LTyIO4hJam1jAdHZmUoUv9lCo0SSVr00EsKMctiAExzzjSNX0U+ULcCA91lR
vxeZ4+0Grcy/WrpXH9sgjvbwx1RfNV+qAeqAqyqlpt6VVplvtWnToT3LX2x5VBM4ASLbtawoe2Yo
wLrza6e6RdpnPCl4IvoHUrAmzLPUB4DX9Pc1N0sfA4BSiA+Cbmq1lzHcyzQiFOur6nyW6SWPJtg6
Nxr2+poc0mI6N40KThwoVJJnZkvmnzJl6iPDrlSgYBGXa0OVi2nPmYXpF5w1Bf0mV304dejoNsO3
XPl7EgZxQCeZGhWh8C8njp/0eo2tYjGH1GUYJBwK5Qaad5dWi8oSTS+RNUTT2GN4Mtp9k4QuWmph
cOzDz57+tyhWHuNLmQplPYspRYoq5FyXNsMqgG596l1n3kMYup25r/NDV917a6+6pbzr3NBsS1Gh
G5x2ailL5VtTftH8U7MmkbrkF+cmpp9w9tVE4ZVBOH210Tr1iQFLu/bv++ImFS6ecsx3TVTtlxYy
hth0dWq+Od1tNxwsZ+cYKw3pKaOeP5bQ9QD9DluL+WGEW6mSSlbaqV872nedHd/UYYRSboj2tbq9
ntwvfZIzU/N5jNKyqjyJWY1nv9r6EyqvytpY70cKDliPz23Mnl5gT8fUCbABi+oG1kxyxMxFYt6N
9OHowVKgwhYXtCZqO2CaNejTEsijUsWNRH8cUBTtebLV8jeLCYHrq1/Z6PnokG1FhVdNYxSlv3O0
966htHDjrw1CLfkksihA9RgDVngbXnqM2cYVDDU8PdXyZ1S+BeWnP1jFVHqF3QTZjLl2H2lQ5Q0V
z5nE2RWFW4MwgaLWTtemJxd9hRDB5L8NU8Jc1KtTBdWLiPet5t2o0j9FC9XcSo9hzcQsQsjGUIiu
x0RjvzptCDxiK69JvK7ZmP79LERkUdnaus2b2c5+FtEuyh77/OVPvsjvnfrwZIZ9LO9YRk6+Vhif
7eybl2y6cq2BsOhZZ19k9lYOFTXwTQM7KYpV2ifRrhSG17ZqdhtJBS8kT2erimRXII9aGe/KvxYU
maLD2Rpm8VREKjyYOWuoqxvRfC6d18h7vv45Vrbp16V79sUdL2USvMQEWPsgRiyo/IM7ARbPaSqV
gh052KVLDXID5jehSZUoNyHSp9zY8r+WmJr2ibQNCB4c1M68Ry8Dfy+cmlM+JEyydE+29NwY9z7D
6+ZKVFzKB84tzQ5hQeIcpICTNoN80IOjX9qubj5DW579+wnYaU0meqNwUE81n8t9U5XcK1KBpVaB
2OBh1Pdt9yffHjwUM/gUX5kxvzRR9oitKR6d9jq/N5zMrZM/Oeu/DRizNcRpnZl2MEX39hMAcTO4
zbyDuQZZWjyJjE8Bjmbumu26XIYlh2lRNVMRzjp0/l4qIlesXdRLtyEsyWAw6APBDD7LA7N8BArb
0VwLgJMn/j4yBxd6QUXsrh/HpS6eeW5o5mDIypd6Uk+Gqjq/o6oU3aRUNXZWXVVPoD29TdlCd92a
5rdeVqqtORr72Ay1Ddzoaxn3krNzL//yQ9rH6iw5iWttzEaVo2tFe1ntgdK/+PJtjQxir6yUHZfC
0LmpWVMjzdWCwgqmpmHeUHvuEBS6vrPLFmDdm5BgoNtmcUiLEVcQU+20rg559qC1K4dp0UMo4f/n
78/uAyeFXrDs+ftF+rdoxNZPKZc41k4L14jwf/FyzXNgnnYAjkgdmfefOSOOSFML8sWN3ZqIaxo8
fqS94UMJS9GqHi3mvCxX9dHSirI7hpUfBrs7jVVDaax1BfTlGgRqYeccG+Wh8RwqXyt7sfQ+PP+B
MycGmdaMzbQXjfTZNp8C8yYJdkGGqvFNkR+1temLxa0/249ZAKDoaDjwmNFapCNWhbVr5gOwwqNP
hei6Ey2FmvOFzZKX1BHARgYWJpiW1D7V0oMsr0SART+dpCIYTKBxMffTTkoN2CCYuBDqXRAppN9r
7d/FY/3bwhx6H6axkzHUwaAAOitx9VZZ+zT+Eld3EtQi1/drZTHO7Fh7jll2hcpigjA/ZiK8QwPw
eN3E8if5737NX+iVpg698Cb+GrM5ZFpHYS11Yyte+SxrmzZz6aKNSl3x+PID8GEIMawUVsBoq7ev
nYhXdm1tSdO/n+VkQw4BLPyDXJu1vjWzT4kJrtte2bflM/p732bx0JOV0HIq9s0XR5kJ0LK6H7r7
wiSBQnNMOTja/vqHWr7aHIDkSDbAvDB/6+ViiDpdb7hOwrswufH6x5jBY1X5DK9SAwOZ7urKhlaw
y0vxT87tNJpF8V0Dujfb0bQfIwrUmA6qm7QJNjKV/mBN/2nxs50Zme1oq6eDZE4n17EPwjqUScU8
/krvbPFAndmY3TJFGo7GaGCjh2smnQgNmhXnW7MwSwph48pDScICe+l6UrZp1yZqFz2Pzh/QLuuX
ZMyle2eoWplZwthVaos3QUh1kwStSSiozY0FdxssN8MLrZPvjH+d/sAHJyVckLQqAL0PI/dRVwm7
7umgGv5zYmsAe966qqCYnd+1lbVJe/m57H+M9TtD8Ttd+tdMw7xUIFYjUZ0Qw9aHOoGE7lmpsPZE
KBG899YgH/VWMv6GSiq6s+1M+XR9xUtOyVYj/A26QWYY+3Kz+7BTJg5nnDJwlQgtjPRx9IeV47UU
HM+NzK5FbPdhrmMk0P4KLTo6x9jIeUq+Vc379eVMf2me+pxbmp0xqN0Gv21Ij/MeylJ4wkAXbVS6
RFr99bqltY2bnTRuEjOmE0O+6Hz3/aMVvVrW7rqJpYMwod8huYUfhBfM5bdR1aKoQijdNqn33QrR
+6IBndOSlN3O+a5J+8L/cd3g8pr+a3A+DWXHDePEFQbVTNuZPQMLyIgndEGvm1n+SL/NqJfryjND
KdV0+kjR3kx3ur5N41dN/4NAdbZ780e/kUIf3xRY0coviTi0+UqleSkQnv/96d/PbmELkHqP8BpP
kh5BR8SqxdqttPj9p9sQXgrgrvPncSuqGC5LhUFl67Wsh43o30tZp5tII/QUDrSJ1oDCiweVgVfw
DMDvQddersmvM4uaFRYd5S70AKOIfep3btco5M37616wuH9ntmZeoML9bxgl+xcA/5RMhuZXYsFH
ytgpmJ5ZmL2DUntI9bLHQsFIprjJy9fMfyn1TVocGjrE5M7iRvH3EPMD6tqk6cqLcjGhsYxfGg8M
sXxIaLwOzsjGwwOlQIG2L7Ha4ZMeSnScS2FnAKO9lNZfX7zElpk8miCgss00hHCvAO6DUlv3y5U9
Xzzg4DWAKkBy84Gx31J9eu2exi9qX4W6q7qb2lkJWmsmpsN/diy0xBmKMNYZZxbWQ9TApZaKh7Rc
IydfPBtnK5kFeqJva4cjZqo2rm8Nq8tIRpQb0YfmtjLEje3EjD0K/1YvsrVX3uIpObM9i8td3YRG
C+PoptIyeJX2ZfSaBQc4ccC//MEZ+W1pzsAtRNXafomloDbcUpfdWv3/ecT8xFtaZlllhoVYJx3N
9yoTP3qy0ppYPOpny5gddadXcuZXcLtWeYccVu1fr2/T4gexNRibAEcxPjj55JnPpUIg2VXQi4Jo
w5UNOP63AjZJ74km2HVLv5rj8wSDzJZ3AoEF3MFsKVGsiFibkBxQA7iedtu2P2MP+sMHCTG7Ott1
2tFKvg7efW480ZK7bn1pneSGQJ90pLzAW1yu0zOlVCDizT6K6nsZMFzef2O67LE33rSoWjnISycM
6CmgJsAJOrWkS2PQiYK+mCb9VF2G6+c2ET96zXaNbBOkt220rep/rq9u0SC0LyA64OY05qw/EuLF
au7VlGns7HaovlYwVdj9Q2B3m9Hz38Zk2CJuv7Kl0yo+fE8QgjIflVHQeUva4tlnpQo4kkiHvQ7N
mfZ2WOWAWjQC7RfjFgwxw5d+uZWO3TeUFnlLl3q1r7zxVATyofLN3fUNXBwogfUdCTdQedQxZ9d3
2akT5d/0egjj+6F8HCG6DsrqAUa1HcOu+6AInhBefhlEBZ3v9+vWlw45WGW4p0AD2RSFLxdpOmNq
Fg5JfoF6q9Tftdnf1w0s7iLU3TQj6ARTR700EKl60csa16nljYepc5dL8t737RWPmC6oDx5xZmZ2
gckausnWlJeoFvgslTHdZN+IV/0PUM8wDf5ezuwwK5kCDy2DoBuPnC5kDidKvhcKAL61ntTiuToz
NHuphLZnNjnkOZtMRRfD+a4zxxm/1vpjY23TLDxW9h+09GzmuEyCB231OY1e3jWOXBYU6/3oZhi/
yOZRKf+gu4qSOi17EixDnV9bkgaLjpAo2DhCbKwehgquyLVC6JJHnxuZxXozGuEhSjECG/WTbDbP
Tvpy3aXXLMwCg6alSYYAJmcGzS+lfzTilU+xmIPSuzMmCJtC7JnlKpE8hH5Xcior+7OcARa6HdRX
qfkkgmfY4oN76Z5i2vgnL7wzq/OXS0DuGRvTg7+LRsZj3uvScnN7uyrnMbnu/Kye25kFPL+Uux56
qGijFGZ6CNXhue0/l6PzZI5/JQD6XCv6cf2LLQWhc4tzn0gjLYsyDlNkgEyYtFGal+hfC6/ycDk3
MnOLRK1Uv/RYVuscYJB1kRKHf1Rbo6NcinTnZibvPEubMqvqtN7CTM4LLO4HNzF/1N0xl1eQFouT
eeeGZpFbHxSIzidwHgLTG3/4Pnp8sHsvf0EsFKU51DMMlYTqD1p64Hwh36OoDFR8XgFwhC8qdboO
41a+qVProV1VJZk+98wBMeFMZJvQUH0QffKMrOsZwMeEVTwU0zM5H90waNxEaEBlCoo1N5aWbjvj
S+9/UfM1GoWFT0hH0bRNICxgVOcMDmbbKEmoconIkIZ12UEwpSF/M9bIsRe8/sLM7E4E/evrkYWZ
umYKvO4fa734Wafy9vrhWjjOF2ZmV2LdjEUbTmDKuBL3SEiBy3aj595y7svMc5lFWbnqF25Gi3cw
XTSgtx97aUKR5EJUXPXCLN51NdsFzc/AA3jeveJSDBX/cMLu8AdrPLM5u40lXeqMolankLUtx9cy
enZdLQ9dUa+0zBe/Ge8E8loTRsI5MWBelYkfToa6AZZOO9i3Y3JTjP4Kiciamdl6tL70rU7GTF8f
CvNJVPs4OF7fsumzfzhkCHPy9EGolozpMk7VXoE4om0SDjuG9cOdU1LFAaWTuPUf9GjQ3WNGBErm
iYVydqE4EAOTlGGqD7ptYx61vtnEa/WDxS1jUIS/hjg5/E2X66kSDZyEYVOFAUsXq58GZjQNf+Xm
XzpLisyoLak42zbHJvp+r0o+uhSAOpSDF1AKFzqEdfqwdVoH1EtPITHMVr7U0soUMIIQJ5L6fcDU
ic4MAM3AfRnUaMM5ZVJsLaft9qE2rixvKfCdW5pFpHG0TJAJLC9wkK9o9Lu0dU4+vIPcNKfr7re0
KJV+O4Ob0I18eAjDdeLFTkRRNO+RtJZhkhPmbiidlXrykperJu/QSXCPV9zMywurceIspBLjRCnS
PQeEbwP71rTcQeyvL2hp784tze59tDJHIN4sKJX2UHu4pvWjdXat9nrdzEJyC1/o7wVN+3qWXiiS
Kvv8K2aM8dHqnEOWrWl5LK9kIurkKBkf+PURsEG3UKOwlKQ/BzDizmer2XVreoOLDgBX1H+szEJc
GClaEUxV0yZ/yprTACdJv3IrLJmAyobCDvDmieL8cq/CJHGabkK/18NDb7xL0NPK1cptt2ZjFnbK
viu567Bh63vd/9Ip0JetiWAuRR16pw5k+ogDAuS/XEcfqxE8YtwGoRh/5Elw12rItWliH8M+ahS2
a8Md6173s6VbfMITTHUxhsHnOZCRlaJDdwmbbQ7K9kEQsIskcyHh3Zj5Dggmwt3XTS6d1XOTs8/V
5mrs5zJntUisB+Y+NmqX/NXmyi5x7H1rJSthdW2Fsy+nl0ymeSa7OmR5tqn1/ruXS9UpbqsvWSt/
lZ1Jcyp0HhLmwVY2d/mD/t7cme+jMhr1cc7mjhZiVnJO4QpOlnaL7sP3PvO+yplyjwDAyhjD0rmm
5gilMXVAbsrZNYwUizrk0hQLu1ueDVofuWO4Kb2f1z/jUsGMOSrkc4ClgASfz33oIBl74O3ED9W8
lyNzM8TmFingQyGJ2yT6WtvJyQCIaPjD0Teav66bX/SiqZBFBRVOgzkTsNm2bQkNMsl79lcdJThO
uFf9livteyKJlQ+5uKVnxmZBXzPk0IMWjKIMxHq5+R6N0cmpkG+R/iSr5s/9d1mzGGAAxRNmybKG
AES1bN9aqUVeaB2bPnsUtbwtg9q1x9XR2LUVTv9+dt+k/CQ48rAbiPyoxuVGGI1rgOqALOu+H4YN
43JPfgsfjJCPXlO/Jrn5aIVIUEl1fCiixlVWaSoXP7Epwx40wdjhYrr8TcBp47JrpuND5ToO9g6c
6foWrgN3jSFu8aCeWZqtvrNKaDACVq/333TNTeJjTDNEEVvPT1H9WHHdxbvkzNosImUDFATatK4Q
ChN5+OJRJ1VQT71+QNaszIJP0EWGZMSTJxnMo+6AfrpkYytGFoPr2VKmfz9zG602mkAZpk/U1F80
p74LGnPbeu+g4Xa6Ge7C4HvKrO71lS31pielkf84xlxFQbSBKPLJam/Eey0MT9BVbpQ23bVWfSR7
pr0itrBivLSttg+kfGf732XJf4qD0/VfsrLHc23zupBMD7TfVIZWt3qgQowZHnJpTWJnKRlE0YGH
AYyBsCXPIroVV7nhRLx5fKQJO2EeQawf/mQlv02olx+SiecQ2nsiXNX6N8IKGCYN3r1xXDGzGGbO
VqJdmsm0OrPrgZXog38qq/xeaV+UFO7F3lzxzKVmIzNw6AbrQDCYApptGmKPlaQFDlkhpHSouY3G
SwxXnPZu6V/6cd94j0bnpnoL+8OuWkOcrlqf7WdAqlrpJQtVqS1l+rMZ3AT2pstvIfiNmx9AsjmP
ULC3KmNW3e76x1wMZ2dLn+1yZXVFU05v5CyEokxsRvPgh83WTz6ljquvwfOWKpQXOz27HX0/yIOE
V94mGB+Mdpcz5mq0hzEsyateNOklVre9WOmKLzrSNOE4HQjtA7ZRcuJOdjJs5l5wSksUMenhprZ0
aFji9d1cvIYmRi8Q/jrVypkjtYORDJ7Ka9kIUPMlT5Ua/RDzwhj1L1xbKyFlaWHTfLqDtA6EPvM2
5JD5uiHpGQm/ZlVuGcV/14XTblTfDN1RNT5dX9tSi4Oepwy0wrAMFUmFywPpZ+hfygbmmFTTD1WU
39VVkW2N2u9PMCKZh8bU/qrDonJ7u8m2Wg9/f+6Nr4mZr/HBLwVTgjrjATq/5gMZrJrUWk+WFW9E
7NzoTbHRC+s+Xn1lLbgrna/pOYosAdKkc2bCWvitamstRcTwxU6/5+1zBlXvgECOSXd+V0nIcVkr
PvTxq2KT0hjjsRryLPP2q2SrQZh52BTJRqleJ+aPzDxl3Rrf1Zqd6d/P7mNLbQSKkpTUB2tTN69D
urfGx1L/fN1r1qxMJ+bMSi46qPRtVmPECJ/agLaUV12mM/523c5Hj5h2DfdkyFV2rLlzFmGAykE9
rSZ+7drnVH4s1kj7Px7uSxOz2BUY+eg4k4ne+uFbJ6Xc+hnjDD/HtS7AxzsczImsovP2S8VsPn5S
w1giDdOscJ8/+6XzItvNSs160QLqMjp1tkkbZZ6LKSLwQo+CfFNuavFZ1/51yJ3oPJFChCBvEkKZ
ffUmyIeq/1V8tz5V2l7zANN7jymQoOtffcm7zu3MEle1T5nB6yh9mcnWj2PXt2BUohmkr6xnab9o
PdH8oXAEbdosrjc1iVtuUpkqnUc1+yfu1M31hSxQcfGUY6cm3umpCDr599k5KUFCpENKetgYuVv1
bzJqn4GVTOwvbpndO85P3RTPtdbsI/Est9WRBsdbo2pbWSmh08qIEcXas2DB4Q0moifScto3UG/M
flODwhlQflJWM771xua2DJWDVhj7Ad8fxrXu5ZI5dERwfWqAuM1sC7IMjofO4mOW1Zh/HSwPophk
RFh0k8VxFbtiUHR4TRq0G1NU3n1X11vLHXuru/kfzq6rR26dWf4iAZKoQL1KmrQ5B78ItvescqCy
9Otv0Refd4YmhrAB4+AAC0yLZLNJdldXxRAI2XjDWnAN5KWGbPVAOaVWNnbPEZJId3Y9WiqBNtn3
ok7iQGDWAjRCRMNFUIdGHhnTs+A94Ue5HmrrfEHT+mrW+o8qHVQ+wtt0T+szBLJzUB82LbgiCq6n
67FANneOKb8oai00Ejo9nMhwhd6u0F2XsGUe0jgl+m6nHaCMqtXhP/6HcfiCBc4PTlEoGEfnTqcN
K6428+iF7aTvNd3bujqQtLa91QaoeqcTrjyA05pPYxMrElWSDWhj90GojKt5ApZ0OvQKsWYtI9zh
7PjHlFDf7FSPAEkoAZDrV+EBNBhoEj21UIzxzMgYIWsbbazkwIzLGQxJ1dv5fS45pk6sCFtqrhID
/IuYxdE9tDNabNmtRzfnbUgeFARGOFUO9hHSXcJkde2arm2H6lBlz9sczQZ+HHtG4PbGsuu9PIcM
w5SHRQ0m7jnr5xsgzZC8MSb7oiuH+7FfF8UXyXYKXNcGMSBPWIs1MpJGkwUAYBG05icqCX5JbyJd
uxu8CbWKOVQMX+apcFEQeeJFZ8JlTleSjB3K2vxJ0xgRlFLK7soD09cmYTV7H1Mn2+KmcNvHq3sD
xuvrjGouFCFyhcP+mmRxv2ABIHFqYL8Co3X6FZFNk3mMQEgxN87Uo0W4JHoQO6X1NBhLtkuHufsO
FF+VXALCBZ9LsxxVSgM95gfXzdqnmeTgqeo11/pOx5iE4LNdB5xsZX6hs6VKNvmqoXuu653uqU0M
EHnSHHxkXdUvm3h1ymfT6W1OY2M86b2lfUZt7e6Lwdaf7Shi+6JfyjBLrPUqSa0ShZAoSvwYvGh3
Q9zOKpzSn69MLD3uZbit41rjiDIG+Yx3tzlWRUBNtHuZ7l1l/+xRRciNFuycZDurMIySjDMsgh+A
nyW8LC9MfzY61jS4eKwMy8aj9yQOq+G1cp+S8Tu07lKkYJxrS6ncKNveOAtQmAVFO+gyhZ03FeZi
Q0KiCKYE5KoGV3XJb53WUmABZLEKApRg8sDY+APl1LemAnx56QwgdDF4oHI7pM23jL457vb8TpJt
W2BdIGnt8IAipqymuiUDWnuKwKLTxpyLg+PlYdJZfkHe49lSHG/SuTuyJqRB1tEcs6yFtX4Fgbhp
bgr3js2KmZMbAS0+Gno4HEVYIDPJ59j1IDs4l9PPaXbmO+qOz3XW14oqs9wBIZ2B6hyKs+gsOl2j
DAieduKP8zqaADn90S0A1lyunh/PKAxuTPdiRGNqo6KJ5ksvhh3LI9hs0DFCA6fgGtTq3cgpMYtO
/7wOj3NzEWfgHvBz7Vlv94bqqSJJCqARACh9MC6B2xf19NNhDtDuKwGig4/0z2hbn0mg52GUbvrc
d7M3UgQxrDo3tNmd903ZheDYrnDzz8yk0iaKcdKu36XuvJ8WVVuYzP35EwmTibLVH6nUtp96swDR
Ke/MbroDm/YLKzlsuHZWxTtG5pbHpgTfz+sYoDdcgAMaQ3kqdvbULny9LP5hQx+bEU7GOFvY2iYw
E6GnuJnv5vzNK+sgWj4SsGeeXyBZyAeUCII9HmK+JcLUebK/q6YeOw2dGt6Dl3m+Z9+30eMAbWlH
lec3Zf7gINhD6YiAxUyM9wbTRtYSfucBjLM3fK95NFes3EZj9130glZwzboe4u9LHZR0T/LPrrlJ
3AaFmx0dL3Xro9WYXzaPxbqvnDCtVBQ8Mmc6/j7BXx3WkdyOcR0AZXSm++Oybd170v3oU8XF4xck
W4wAOPFAXoPHKk4hIfCQlnZGYmMmWjMBimtXLChm+Cxp/T6/Z84SJgbx877aFDUO3+JbQ8AGFBTs
p00u8vmloqAcnQPduZ9jRYSXXkyPP01w88FsCKq8mARWXoKMCpO/QWaozULiPWXl1snCMd/X0F+L
y7D6+w4sgnZLmAdcClRL4hOCMeQ8kIiCXjC4zpE69SMrmFRyebLwe2yEn9xHz/i8a7wK/YW4ABjv
fe/b/c4ttyR5mux9Gd2aKnyE7CJwbE6IvowtdpwuMOfYWUAd3yI3M3rlPNXjSOa9eOnrUAZA4hcF
3tNhDYtmO0aNaEvyEQ2Hh3Z9SMBLZxnfCxXphiRu4Lj8BSMGuA0pvVNT6IvNytSCqTR7dOIW3Zzg
I65vY1AtkgD9YOejlGS9TqwJ6zVlZlxoM6xBL2VlNRq+E8CKLd8x/dL6Bp5dIF4UgVES609MCmuW
oQ+5skeYNFuy0fshnOprXeUYkgU7MSKEm3XKsqjll6l4Kn1WXKDeiGn1wbQ+MsWVypSuGPYTWmaR
6UON5XTFyiqzCmvhc1g8pvNhSm/6iqBHL7TjjVU9pZkVJONHV32kzlW07l3ShpPl+ETfUlCRp4c+
3rZRERrDBo1VwVwMINrc4kaRQxkvuZ28vz8EUSz5+lxhahAfh8pM8fstIAoesEtGu3PZj0mjG/fj
vHdJaEW50sKXLeE21lK06Kz8lhKxH7Uddtprimyo1/t5ctCXTZtuG3LlGRuzvutBzrRUATMfPPut
KJNdozqCZOH36GugH326UFAuiyZdx9d4mGbUVWMIwAZ2rvvdeAAxuR9Nb0M772z7rirDaf6HggPM
o2vOIXiZoe391DzIq0k386tpxO5m78lcgRCpL+ZEcQBK99eXGbGXV1sjzetSmKm6t7SdwrjZV6z6
l018ZEQIiLalJTNQTZhK7VsHXuwh3TgqnmBZbOKwLN5W4YKASthXxjBPRc6r0onzo4gOawGRyEPr
gms2v6zr1/nlvLPK5g1tvZD7Q84ISGZhefReB7w3XrDvlo1G9zZ9XP/hCOadw/8zIS5NY05Qam9g
omXXRfzOnI1WKXa3fBQQLEd7K3JNYqoJ9PFrT7QJx8e6X6xXPbtqVc1kUhMonDg6soRoNBXWJRlN
o11djGKcHwGCXvIrFF3Pr4Ws8Agavi8bQpBabGhdQGYE/tW+rd8spNy7QLP/M9Nvw3hf4Fi0h1Jh
Uz4svHPQEoUXpJg1ZE0/WDVwVIHdHuL4M0XyiHw/PyzZSYFq028TwmkbGTotkYkHSWu0mbQ9LuF2
mFU3q7cxO8X7WzUaYZG8JS4Sa4ApD4rrsbGf0m9AR58fDv8N4aaNRfoajrBI+bBMnaHDBksXPy18
y31ZaOl7xiVR1Yf4zJwzJWxOw2VtZDQwNdU/De2i6D6bGQ/F3fkByV7zyJcZJodH45IsPtrWbIIS
CrSfggW3O0AmIdli+NEwXrrMCSKzxUuuuXEp2S12dJ248X3CFA2nsqB3/AWCizQAwYKLAV9A6GFc
/nPGJ5OgQn0BDp6ablNdNWIeqIWJRWOZbYKTDN3cIC89PZRGb03mybCRJ2who5L4Rfrs1psiupit
1Z+9V4IMco+349+fH2g/AGgeLfhQ+BH7avO2ZxFYRH+FKUrDst+N8+b8YkpmEn01XEcKilYeOBRO
R9aUbjOzVMPbgKVBT7eOvkuIj+Kbb6chLlqZKuUl8dFjg79i2tHbxzGhL9HMEZbOyvwiawAlPqzD
VUYUpSjJ1j6xI5y9o45edKv0kCyB8Dp1kcCe/e4fDvgTI8JT1W0Gu6pwLQ0S9EJ5UUC810lFySyJ
H2APQBqSo0vgCfzvRxOWO9paktwpAlRFr7p6gHpVdtlP6abm7Ztjppg3SfQ9MSeEKxDiQJ9Dh88V
5kfOUj81Db/QNtA8p5hLVVOoyprgfq094CZQwZrphG32HUBM32r3cx7a5n0+fJ739T9dwkLtDoEH
V0s8QhxhaLoeOdXgQpLC7RiyFxAxHP2q3p438qd/wwjK4BCgRkkc1A+ny2WvJQqgc4zyK4rR1hAy
LcXr9MHVDuft/LlxYYcARYZaL65L4nsqW+Nab1LYMYzPHMS1EDNjryYk/0aQN7lTkNiKG/Offnhq
UFiqQp9qA3LAGFi0aav96F10/TvErJQybZKk+LElEIWfTiHgIs1U9bBkt711cKAduEfhKd26fRRf
GyTLtqkHRYymbOsPK3Hih8Sgyc4ZvPzp/BxLhwwtXa5egayGWKiJWq8lpZ4C8cmuO6COC/Oeuu+z
HbJWseukq3lkiXvV0SYv7UxvKxeW8qkJPdzimAOprxlAz30yvY7WvdUrrj5SPz2yKIQVakVoBCew
CB7uetqspgtM623U/EOhFauJGhvKm3jR4fA8HZo1JxU0dWFId4PUCWyj88cRBG263w6fkfWgp0+z
dwNo/L+s3W+zluBEUNfNYqfi4zNAPwSSL+3O8TaVt9EnRWpDGla+BihiHoy4BfNADUuatbGL62m9
M5a384OR3PRPJtESDhpD0xp3SBKgqTk1Rb0pURXq1w5ycymgsc9j5mvLYVRRBahGJlx79NTVx8XA
yEZzDTVgC+f5W7SqaO5UVnjS/sj3I68q7YY7SEouk+xxgKZ5rtIGlXo7QiV4mihyk5bg7U1b1tHq
wQaz/WrNfArUKfgBEmS8zq+UNGQcGRLOmNyr+sjgG3lGXt3Sfsbs2iObtfWZSjhKEjIcA2wrxDUN
YFtF3JUWDYW3ujEuh9PGrm7HNOzdx7G+AXQhr0O3/Hsvh4APULQ2qgYoGggzmCUkHmmeImGSXbnG
XWG/lX9/00FJ5siEMHcpaDezaUHiP6/uevOuHZ9ZHazLrTn8/VGG2g8CEk5plK7F/k42oPbhjkCa
0Oiu0B8zFlAaWARS98v+vDvINu6JKWHagD2jbuNg2mjx2WtvDoSwg7pZ/G64NtiLkV3H0aB4NUh8
/cSkMI2FZlng6sXokKWejLdV37XeVaUqIfNfOX0S8frZ1xwKYX1c8m5dKAbmGR/L+B3ad5H3wJKH
It1HpsL3pCMC+xlP1/DSjBiHhqlLoPuH8jHyjyPwGGkHIcMrMihWSxKJoDXwZUeIRPk0miTvYSde
b007jJqnUQW74j8hThsmDXsItRDgjwR/qHqa1GYETHpkAo2pfxJV9kxuANxmoG5Djk580BGKt7G7
or8XgmGQlTcfV7tWdPtLTSBpxgveQDWKCMM8MewJg+b79KNuHhy0w5zfNbL15lm5/xkQTrukN8x5
rUokmcp7HZHazG/d4iFR6QHLlvvYjOBWbcZGnNsYR9Id1urFZX4WKTxKchxwkanfIxE8Kom7OJlz
jITWL1r67kFMHXKb+ZL7hYqOULoqkOSmlHD1D1GVm+bWZHQ6yvZ2emX1TdCVTLEsKgvCYHJc3eqa
g1UgcESQBWlUcnHSBTkaAv/70U2g7RuUBjwAwLTkObWeyAIu30mxIlIbwPXwLi7UEsTkVRytFctn
gK/q+VbTQlpfkfLzvPvKTmaUj3+b4O59NIyijbvcamCiWW4gqzp4oQXkZHPNNMglM8iyqhqKZLHY
pIDboiSK3LiYlAWuDXJBBHWGZNkypwtN6A4XS6g5V4jPDGS358cndeojc8L4euh3gGQG5mh7NRn7
1H1xSbi0+0YFJ5av1de4hGA5jRQMRCsMDfM3J9sxZGctxTNIOhbU+3kvFgegCMcYZV6JbhHU+Ujz
NDXPaXKwYoBeH7PsH+4c5pchUZ+QDdNQlgyBX1/2Y/mEO3zRBCNQmI6iC0E6aUeGhAREbFJAeIFu
DZzkVStqH42YkARUuIA0QnsoAYCGBe0nosfpQMtnIHiAixPfQmWrpaE+oElXcZuWRpwjM4KnGX2W
GUkMM6Z+r2lvTAvPe7L0egbsM5aYE6Djanu6VevMyaqI44/YCmE4LbmkWR6S1NwbyXSpTzdzVQGi
ZlbMr7xOURiQzSHBJYCTkPJ/gu0e5MxkreB6M72t88K3s/2kAft6OD9GmT8A7MTPIGQIqcg5mPQj
WTsKf6iNnRn9Ny63i6vKg8pSNrid/zYiUgyCen8A+QaMDE0AnFpo0uvIfbfcnWcHBkAT1UPm7TqV
yKLMPY6tiq6+ECAjuNWuukwhxdn8fV+aBRgy3AKeDk45MXfRmuParA3co581ZwgsN+t2BL2bLGBu
7oAddNC9UuGT0vX6sikmLgCS6HLKbbL6e+keGH0fhu15l5C7/ZENYeLYNILFa4UNwzkkneFPrQ2A
1V3R363IWnZRWGsb3dyctyo7Fgle3+D+QyMG0MKne20mq4EaBIxGPcRXfMCFsxEMfRqDxExPd/Zk
mmHTNem11kdILi6lsTv/AbJYzwUcOKsPnhIivrwoNEqGAh9g4WJRkA3Dpou8wteKF7NSXDOkm5tX
i5BqRrpZ56t8dAfQSzKMnjfgdd6m4ZpVG4heMx/6xLg12apmUKnLHBkTwuRaV0U0M9T99OZuscJ+
es6pwmWkc+dx6UGAhjml2Ol4tDhxi6qY4DGsAjuH5rv0O56ZALqiaS+xFceL1FW+rImiV8xhPYBm
GNCSWo8JfV/bt9hb75EJvtQripMT3SmWCskrjSZHRs3TIRYx08zYwBBLoEP5FWr8h5wkGuXQF43u
FtzVxExhWTbQTk8wLCv7JKvmr5NPbN+rnm1VK4V8ub4sCWNBCWdOOu4Rg452nc53vICk9+OIGt/7
P2wq9LCj2GHjEBXfm1Bzi0nvzMgDACLk9jfoLhnpE1DkY6QSiZW5+S8MOcrpBidlO10gJ6dLSkos
0ApSgLyZNmzA29B8OT8g2c4FAxBaGvG45em1Uyu1bldg2FzwjnK/Z+RzBhaYRbedo3hEy1YInWpo
MkCvE3gBhRA8dMMUtwnmLdauhvigmzfFdGnW94OjqJVLz+ZjS4Iv6ABTDEnPV8hodmvrXWY9sGWk
IuBWaobQGNGqUbOdibaNues+GvvtHyYUIwTSBlmJP1Sdh5aua+/xCQWxradZYcw2PSJH/HnejtQ9
juzwV9JRyKWaVqCmrGNG6WVmX1rZVusUZ7MsLllfJohQVMhnBzrIKYYyj6+Lh6TuvM/A1BuTzwX1
KXO50VVyqVJvBMzGBobIQalPcBOXLuZkRBhUiVqXtQSO8ZmAed9MFTdtqTsisUsBzgTSwRbslEs6
mJkNJ8nXPQqxTfqkTZuuubVVeUPpgPgjFePBpUqMgcUQd3WcmfDGQjs47Sf1xp9eAYK9lil2mMqS
4PdtEaVL1MLSZN6DCM4qXwnXDIvzzXm/+4V5E3N6kP39PSThYoOXMFCvkYEhMXq9jrVPnDYYq+y5
6ayHNh+uUr0BhemT2bxUaXKHHjhfS9fNRN8tvM+Wpt2sThq4LDtYo4pQSDUJ/NA72hRDYTPHYvg2
ENx23qaxrvUkbLWH81MgS0AgHQy1PtzscBII3hMzbzKNEfgYOn8rhs9xDNbsoLOLpQmmj/OmZKc0
OOLABI+rlU3Fsoe1ZMZEwYIX5PNtbdyCBcE/b0A6Y0cGhBnLidYsOYMB5hRhRq6WPiwY2Y7/kn08
HohwmrlmPZbOADt2+i0tV9827o38x/mxSHf10Vj4WI9WH93/gGpyG8tQ+ln+NjdxkBsJ2uMfqKqE
LZ03NDRaENag0MEWzs0pHvECXGCrbcBk+TZ3vg6lElVJUuppR1aEIA/9jAlJb0TgBFvHyTZ95AOJ
Neh3NNpa9On89EnD/ZEx/vej6dPjYiIGB7ql+nUE4HcH7PnWM56SOOjaPUsVVynFDIqP6MrVAIxe
fh2Ub0O9mxtAsZ5iFa239JjEfY0D934x45wOymhq6EDVKx7NGt2tBliInf466t3D+bmT7tMjM0JI
sFPUISLQigUJBLBT6HCbr+cNSB+xYJL/PRAhvjNCytwCm0Owmp/WoPus3U/ei2U9mOw1AWoJAlS0
VsV66Y46MirE+jkZIWufw6jdILYjL4T7YZiniY/LcUjcD4hRbZPqYXBwQ/Xe5zQJtOG11qunEe3S
LKvB+zw9n58IqdscfZIQsLRBj+0mxieN2YRn2WPToC/iodV2583IFhRdc8CgcQIEkEuc+k3Z9OVY
9w5yIWaYgtyoXFfFHUQ2kCMLtrCgXpw7bZlSWBhfZz2c3XvDfQOn2vlxqKwIKxhlmCzCXMTE4r8Z
HBFx7vfzt977PG9Gts1QG7N5YwcafMXEsjPVXTYzDKZEfgOlGNvarlAhOG+Ez7l48zgyIiaVqdno
idnCCEPbThk/eiz0sntwQXXZZVdnYTOqaItl8ffYorCtdTP20L8Oiw4DbXEwmNgBpr9UV9NHXqlK
Woo5dAWHoN4wmssEY1r9lA/hPD4TRcg1pN7gcXgXChrAcgre0Pea1S4DckJ22z25aMDcz4u5ddn6
BgLP3M8nOu3mrl3CFCRfF9Qp3qaaIf2Xbbz0J+glruxy2pJ57RWAMFmc4TISkJPgchmuMM+eOViJ
zkHwdNSQ60hBChEhUfU9c/xepWwqm+ZjW8I0t0ASaiWU+4KGTT5q/sHa/rRUKCnZRB8bESYax3ZM
Fw61rxbAEmIjrIvxptRAJfxPJXBko00UwvC4BgHCaaTC1YQmXTzjYDBCG2TFSfX9/LaTLs6RAT7W
43tBRmPPLWEgNtAMCOg5GVI/Gl9qa2NUKm1FWdwFR4kLAQTQvBGR6W2g1qKns8ULlt+a6SebtucH
I1v9498XBsOSwXLjiOD1siZBTLowcZ/6WdU3IpuyYyv870dTVqEIE5VoAQzq7DDau0hHW+gYFBSv
ocd/GA8oPdB4gLMKaftTS8VU1lBmxjm1WFnAui0Zoq3pKuKGdFG+jPy6mxwPx45Gs9NhJELTGHV3
yajqzZTtFxeYU2LCldEDIAyjgphSPWc4pgjbrxCIq/xqfsj+BS1yZIUKCY3KtZHxNDEOM96WxucM
epfzqyGh1sUjh6vQUbwPgSwXxjEMNuLLAgsOKguVdcA71Blu03kHJiwaHZr2FTs073dNDMkc7Fe8
hM5/gXwif3/AH9y+mpa1gFHz9FcStNSPnOe6e5vHw3kz0m30NU6RBiXWU2jIdRinYSQ+xdlQPHqq
q4t0E3mciZ3TeUKD5dS1o4V0oD/BY74yX+z20U4PenWou02mQinJTnkQsP82JMYEs17iLEHqBBkn
c7qepudF21v9W1vuLVWlRLqVjmwJL7qpzqpicWErQylmBdFEkyrOUsVoxKWpzdnqFoppM8vE73KU
L67ocMX60Mq/FY6izi8zBt1FKK4g14mskHDOrbFnFQOPDHNeb1PTDAbXPgxru+8MD7QOs9+3jaKQ
LN1jXHAVABDeliW2M5I+StOowD2pToOI6D7KI4SkoIW6jdjBpn4a/YeLm5+xm9y8cvOwVwlmSN9i
x1/AF/koHmq0HY10xBfE9Y05h2sc2tO2Ka6T+Lpluzh7iPA2Ob/h5DaRaODZc8gFiJkgoFD6PoVM
S1CiIWGyULa5S5s7rb1MnA5khOhor3MfndsKs3wBxTv3LwJRgB84VYRwkhWUVmXlwKxXEe2jydcO
OWAoIwyzVh6qjoNJgb/bMTRWBW6WEdyOzWn91Omq48tQ6ByH6V+AMiDdQzoMRDRobRGCLEOOovJW
dHFp4DJbohtGPxsl0aNsox4ZEc+8GXlva/LQ7ES7AdqpOqpYirmVxTdeEAE9P3qdPPGJaecg2Yn7
tMTTLPHr+OcAtpXc+6iaO2XDhSxcH5kScy2GtdApTeMymOMihDzKVTonoTlPihy0yoxwjR+ytc5b
E2ai9qEjr0VLsBlVJDqyE+54LML93azWpS+jpAwsbUOTC4fe4lKVTYrFkS7/1+KIcJViWd1R0zEU
vEZ8lxHfVYElVeMQgkikG6VeGbBg5/dTifwXbFien/xLGdYD6x/4qXnEFK8kOdVr1rQgTtbi9iVz
vbvW0KDKO1+iq3XXmf3+fMSQTtyXOfECkpdpZq8RvHq0h91szPcrToTzJqRuxtkSuCAbmJQEN3OM
yB7jEia65idBG2qebKb4/bwNyeq4XNkQ0gfATeI9chriB6eLbaY1JaSQlgjcJ03e3Ce1Rn6YeDUP
/jTbk7J3iHuuEGupYXN9bWT5OLPnqU2o/0ZktMCnZZWZn2kIqPZVhOr84KL+GzRr7tMh2RvFHWn7
LcRMFEeM5Cw/MS9sLH00M0g4t5hWa6shvwxOtjH0gNwl+q2uKW4psvPsxBo/eI7O0A5NRHmewhoh
Dz3eY2u/AT+n7yYvA8FhgwzFVdT/w64+MSrsOXsB1W5vYoaT5raJJ1zAVPdvU7WIwq01JrQutQLj
0rT7yN52dEOSOLT0azt6y7VNWml++0FKbZslmyR9TbKB4yLx7A1cgOLSy8n5qcfvC3uiY7Q579Py
OXdsqMH80gwVWRrQ/1YycCSWwK29lGAaGL/b63Zq6K5sn6w1hPMBIaxya8luxYMDoEMwtyM7KOZ2
9MWKmMHVaqPZz8iLU19n/fb8wCQn6a/ufOCBkQNxxYb1QtPJTFywP3Qm2bnzT7PYLnEXzNVuVok0
SuLCiSnBgxgwTdSpYSoxwkIDDHTvVbtFxTIpCaInVgQnQpN67yHMlAHNd7N524Ej/vyMSRcFF/b/
zRgf5tHug9xbbTYpDGQmmLKf03GbpAqssQyJASAhyt5AnJp/Nn8kSQtK5hENB26qb9BBA/21TZn/
yKMwNa4IGoPybZFCIE1X5Yllfn5iWQjeGilAqkZ4qwO7h5JrXYZ69gPZBDBCp03Yxr7yPSw1iQY1
UD6iJIxsjHBPNrwsKsiIzGo/+EX3VKN1dwDDZO/3y+Bn5YCORVwlwr9eRUCfv4yK49RptuQcPFmt
d7VzpxufzvzzvIlfDffCoXRsQ0y6d2NvT4YOG6SZnuyBXWTR4mdA2Xfo68p7Evbksy3eHONRr33m
XJVzsjEoarzU13O0HtrJIR2d7VJCGsB5NiMdemc/U/TfArzij3Z1N0/2bYa28fPfLdmnJ58tnqXp
mBh2h88e8RQ06+1kvHhpqFWKkCo5M3FWA8Oo4yKCtLqwUWMriZpuASZ3cVbrJfW88lsM7wBFm0WS
S+wK3CD6ymlrTEYCauLzg/wzTIAfHzy0uKWAIf4P9qipYCU6x1OgA4rHWr+sCsXo/owS/8+/z03Y
6EcTRleOTdpGGX6/Q8HFY3GQ6fnW09/Oj0KCKIEZAKaQL0O+HbZOgxEva9oQwgMJQ/rQgusz3+pk
N0OtLI6Bzr2115CNvutd9QF7si2/DwJo1jbbVRWxZMOFXi2A49DGAgWF4DN90hjZYmK4rP6vzp2r
ftF2y2AqEGqSGwI4iqE1DUoGQJBQhzkd7qrrg9boiE5I04F1LCn79m6pzTH39aIHpLBnK4RyatJB
WKVAC+BaGi0JjTSt7ww8q29RqO9StFV6nROSKTI3U9eOMwTUh7LyNahD1n7P8uQpcofuaVprTB7R
c7o3o0x1TvGVOQ0OGApAbuBkQC7GFaMeG8rCsbIWL3ErxvOlgQJq4RWgVdco9ZlZXi1tgatcgU6z
TPsH7Aqs45oMRlVATIEZO51IzZg9aERg89XFZ+xcRulujF7tcnfePaVecWRF8AqIXIyZzTtMaPeQ
56HRgujCeD5v488LDABV6GKzHAiJcsj26UiGDlD7howcjNvcmYN9nXhk50QrTo7ap1qkODdkcYO3
l0LUGuLMVCwDdoxosTFgSC0wzV5r+mby/fyApBaQqsLhz7Ug/ogcUQ220YSfTK6z9awIHBKKxh/p
lB1ZEG4wC0OltMlhYa7vR5BIT496dunlne+ptIT/jPFYHI+Tm4Ab28B/hMWJRghKmgDiZusNIJA6
20fJppp8m0LVcXN+3iR8hCfG/sCCt1HcVhyW3bKwNK+nZVeyDc03Rrx3rO1Mwrq7LdOwjvaUqAR0
ZZ5+NFCPP22OLoWQHwFUgA9UZ1ctUuHePlYJu8kCxrEJ4dXXJF4UGStMDEU4zAewBiC6Qwog87Ya
DTqVJrgkV8ynE4cKHvNYPfFJPVd5blUA5wRxs+36O319M7M97W6XBNIP/1FyKKxvjTahpA+1N/17
ZysyYrJ9gOiE0xPwPVwM+ZQfTWnEnDgbCMZbguYEvTv+aCrCk9SCy+FNJohxAGY9taCvTZObDkce
kc43yms9VfFySRjQECowiyDl4hzq4gZomaYzSLkAWmqjnnRZLg+Gt9fy67jf1E4Ye7nPOiAk8E+R
6pftvCPD4mbI3THuxxGGgUr3tJ1BfmT9jbE8d82F8fcAxZNBijJ12YK93/BBNnG97ZbvzWpeaEka
nt/fqhGJW4xVhbNw1HYCEjVnvS2qS1x9I+eH3u+BH1NYk23o4/kTdtsAvEeX63xMKNq737r+Ipve
zw9IFobRKqbzPmwXEDshODaNDUrdHp0/NLJQ62zT/9LR1PyphmBKMsfrBnQxKtYR2SQiRcZZ24Hp
o1Rw+VlLSOpxBEeZP/Y9uMsDTX+uDX/xLiYVKZJkCg3O1f6r9RMNx8L4QJdo1JoDW72HhJhpOU9N
76zbwgW94fmZlIRGA/wCSG1zPUG0MJ9u5FiHMu8EPoMgheSlsaQ3cX0HxPSNZjQXDblJdLKlNq6D
561K6Hhxcfoy+0dpYB5wRbARP9LZ26O1yvdmN4zTF7KYe01zLrrmqY2TyzHpQpzjIHKwvGCB3kW2
QlHKfbayZG8NVmAZiocnkawyPgxuhR5/3CBEJEgbZ2PtVnBeWqOzQRvi/CKxa90MCi/NXvCQXN+p
V3iHlAzTPrOWPGyHfpr8xuyh9Nqvkc/WPHmt2ka/qyIzi0J96u1iH3X5ABblae4vqpnMkBddHBK6
ZtJ8DNkYT6GplfNHAQbn/5IIbMSdNS+zP6WO+cMdW/tQTUt+ucR0mAOc1evD4LUGnELP36OOpQe0
uXRbANS68kqrBu8618daUXT9822LJUNTGnASeC1BG+3UU4qsN6ykQY3f6C7wVNDIx1JfF5Gqq+qX
PoBwu0enOOprvNkJjdTCzRdv3rFniYXa39hWepAkyXiNOZ0+00Hr9ro1gKzCyZv5B62s4aaaJ5Qw
9DFvNtEQaRc1Svp3RV4jqduD1O+5Ta38jhXa8KPxtFUxJTJnAS+QDaQ85wUWnSUedAvSIahDu4uW
7jRnNTcO8w5N07YHQpAAWiiN/KW2xr8/4KGPBTwqPx+hzCusBd6tSOT/qo9296Aq9F1nc36Dyhb7
2IAQw3sr7qkGRw9AcIKMSa01fpTqQfb3uSQ0/uKyzokX8T9iINfYyIaUl6OowzbDkN9UZPCHsVUc
6ZLrCggaEOXwWuQEDsJLpypHlk35hBQ0ncJUw6adg/MTJjmR8CAETSA62iyoTQmnw5RAEW9sMRBz
CVrQiEPWejBBhjn6rUEUtiSLgyq07QDqw1VtxCrhqFtNMUaoRCe1P1bf2vm2rzeZSjdLMmewgqQE
Jo2r9Ag+ltteatKFW6neHXqdqWoWqt8XnlLJMq5jwavDdK58XdvEc6WYJ5UFYdUzPXP60sQIKjM/
OGO2r5v9+VWXr8TXHPEAcXTRZk1SsPX/SDuz3biRZWs/EQHOwy1rkkqzZMuybwjb3eY8z3z686X/
/7SrKKII+fTujb4w4FWZjIyMjFixYmQNZebvHQ1BmOGLSfb14w1dDHCxybiJecZC6+Ycx+iUIuhS
cFLlaTIG17e/N9q9EwUrO7YQd5zhiB09WQ9TpeoRCldKw+Tj2N3V/Rep/Xp5yxYS9OdrmZ2U2PTU
eujAmPznyIMYnu4yK3L9/qqZ7tTqKcyuZef7+Bce7WxpM3MzkRKVQluYs85kz5rCJhk3705b+1Rr
Wzg3uiAfG6dleZ79YhQPlT+4Wry9vIdrGDOzG/PJS9UGjMp/nuyrvN/AZF4L0RZPD3lCuhV5xKK1
c24Lra2Gvl6zYaUDB93YOoiOja7IrFny5xFtgfC1Sl5qj4GbMHTb5BNdp5eXuVDewFREzM0geBI6
c02yvC6hTOeYfVvuNeupS/dQF/ZDufFSx5Wh/snDbfJxcVmDqZoi+ubAkWWfRcSWGU9jpViEpukV
rXzordj1tup2l9e2EDqcoswJC5WT2khwgWJUb1mx1ac7uyvcuMaD7L307TLYkr0I5r1oGxMytjOb
nAolzm0ZVlFSbauK8UMWudLnv8BAhEHhZtLFq/3cXHqiHKd0MJcw+5X5tw1CK2u3+OIyNC48ZlcS
nc/punlfRX04YA6CqRAI9h+Z+jXB/yWzd/6AzNm6gx1Y0TQB0hSfPMrm4d8kvIxThPlOEaKMUcrp
lcrCpShptkdvTfN5KRyBVQCxGRV5UaU5/xrpaHGme+g3jXIrD9u2+9pZey2+HvvXv/jsOo9wUkFQ
yn5PAzu5MZC0TdGk5bOb8tXkbf3q2lM/X4ZYujGElgisy99jv+cnss2bTm4mmDdK8rWQjrx/tnm3
G81nz9rbziFWf1nyPrdWUr0LdzuoTKpiFxXGwM+20Ahaz6SaiyNnqITKwOzQuyp5iOVrnBTxvWcP
HoDoCEd3jbra/OQoSZvUahrDIzDbXa6VrmfTzUYPzAD9S9nByIBRK8Ga6hmtPcU/Lu/ugr2foc/C
vC6OZcmGogGvdXAz+14pV9a3uI802NDLQdnEnNe3EqurG7LmLA+HHUu/huFZCu6CtctiwTkA8Adm
to4m0JqwcoDR/FsGLXbBleHt/2KrTiBmUdikSnbpxyl8RqR6+xoOsP/pMsLaIsTHOjlNUoXOsSb2
ihSEmzu/go7JZcVKKXAp20/jDg8unlykiefPVpSqYglxMWgYzF4rQp52AW0Dmptl9zy4wUN9G93j
Iv88tJ+9NcLXQsbpDF3Yy8kamZ7bRZKMwaVddKgd60Xuyhshl+VrJmQs+sGHFEOsD5e3dsEjnsHO
7sAwiXweUyx60p5r7zYx7gblq1Z909Y6LN9/Q96BFhoqOrPBqa3N4oe07pEHlK2IYqocuHFb3qem
5CZysOKf3u+jKC4gqcfAAt6A794ETVs22WjGVO9qV2/viuGlL8dNr13LzLBgsO/HebaCZAIW04M5
BfOE/FCkZlIUVryhiCwpn+PgWaq/Xv5IS3t3AjFPvRutmTleDkQBjbPS37TW3Nbj9jLIe4/3myzD
ZWVzDTP249wAR2S++35gKnVp9Tszqrf9Wgzx3uWBYNNSyNuZOuc8VZbqkpnJIRPMrc4tpGtD3XUa
Mlzd6+WFLMAwgV2kTWgLEMZ9vhCsLO2cFuZA2n42nBttYAr8p1ZZeRMuocB5R9uOQhb5DfHNTs6r
IY2mEns+KIlH80jpPSdye99PUn2tyJ50dXlN74+pzYvjD5r4NSdosWVEk6Qxlj0Ly9jVi+9DlnxS
/a/2pF6Nza/LYAvmhoorQgqcI1S3tZlDj6Ii8MoSc3ZyHxmF7wOsKbN4uQyyYG62+EQ0mcLqRS7q
fEWQkZvcEiplA6oehksoYz1xU9r/XIZZcAe/dbZtMWgbRuLM7YyBkyqloIJZ3j6e3gJ0gKKQ1q9t
ruzh/ZIoWmuapAjHTz+PXGysnIwXnBIVufJZJBtMUuoEPlqyWmHXkyvr3kijiOw9wovk61kBT243
oIt/Y9ldu3X6oHdLxSaq5o1M34FEdqbe6L3UIzc91f1130v6a+rVhCKh3BVXUaHF07bT8KZyajbB
oe0TZg10eNbbuurbWzLI1X2pjH57U1ih/mhOJudtGqe92ozBjamm8jd1zO2bIbTr6xbzCmkeS3HM
+qQrFA/jWEJiyHfMX6mcD/tJt8cfoTQaT3ntpS8BlawvRWy3N7oTD3sDjKfChvVRZJkabNPB6Y56
YppvXRmg7hSPgeKmRphN27orpbs8hMs8yUntb8ZK7r4LRc96jwBaft2aE2676q30sc+qZrqhytp7
jw6k0gdaXexu0yOV2LhDFuTXlhGMr0VbBXsr7FACzRX0AUhomocg1JgV4NnInW/9dqQBaFID6SFR
M/ktLifvKW/qkPqJZZTXaSdFWz2tFMorUda65K2C7CYr4vzIZ9T8nebE479qqeYpqmlx+gm5ooJ3
NoLh+6yuw191UybqXrKqjDexZbUx73K/ffOjqPyhWlPxqwvs6AezGrRd5bc6kzWyRLvVg5rsW2N6
knvZ4t8/oUmJyUIoz4IlAd/j/GCF3FOBVCKVrKbTRkf6QZWawxTJhxBlZq9L/42ktbrV0lkmIyHG
XTvosc1zIobnW3qWcsi0eG/CPWqHj5PrWNQJwsynF1li5Y0QS/WZHislo9tn15e3bW0NYltPPGwz
Kq0+/nYUmFcd3g/q02WAhfgShSKNy4KRV1Qo5q6ogamaZ81IbiNXpW9WZ1lfs8Dvq01pZ2RHHfQv
96nn+BzC1Owmtwm8UN02sZr+U/laxPcL65si7Ltye/mXLS0drVHCM9TtyNTP/H3ie0Pv6/Ai+vaz
pHSuGazUGRbuSlb+B0D8gJO9tasmztXfuka9+hqrqDhCwDDG4pipK0hrS5kZvxHaaWSJ6YoV1QzI
F8Xq2Kily9HiScq7GwVvigDnawmdEPcsqAk4qq1qvTpIHAbGyhdZBKGuSDgJFuXucxDdSsKiZ8T6
RrKfunqftFtDW4FY+ibIsP4HMXsYOpBVTS+iSFcP32LD3EYtZOysp4C5Jm65tpiZecl5mxe9xGLq
8UqpjjUB+RoJYSE8sknoECBBe4DgM9uvsBvVDr8nSAjZHtHBfXowXwJ0lXXv40quqCGcQM32bcjl
NB4lMpReEV4x7zRL/L3RbBv5Lgg+HvSdQc02blAsv4s9Olvzwds2ZrhFYDXJX3UZIXfJ3Fx2AkvX
BiKaaBozpwYe+wys9POurR22sC82YR26RcCYvCumULkGI5OjNaNYNL8TuJlLqJVYHzMJuDH13LDb
jvIvr3O75PXyqpZsjzCT/Iqqq+8LqYictUZiwBgJmH0AH8GGs6FMa9JMKyjzsbFj5stmOBLLRohN
2cGjqT+ba8LJSxt2spJ5n106VVMZ/55+Whjmodfiiqy/cjehiEetyIteLm/cGtzMzMORCed1wsZp
2s/E+pkRzRb0DAXRl8s4C8UMhPuIGSjZUx6GvH/u6iqOU+W1dMh33LupsXGM51Z9UUYSH+E2yPfN
uF43XLJ1wdiA4c4QO4RQzzGdAIl1P4dLoeWZ6OXTbvK2fWn7It0p1X1HCUdyVjgRSx7KQYSfJcqO
RY36HJLwsdesHqkBqdfbnaQ9GnHrIdaQydeFXb7B616rVC0i/pYCQBZMzLQ+RzTbRq/LGLebj4lF
tU1h4HDch8o3NfakYFPqpZcc0qFNV/JoC1cwnCnNtGxyIUgOz15cfOIsNnuqKllgXOftneWVh8s2
s3Dc/p8Gowkxi4LUbGVSwih0vSXxLcdxujMmZCXNqh6gYlj//gUSz2C6EBzRBDpby1Q4JnlgvFSU
kw9Rn1rrUKjl7jLI0obReC4kY+hGeZdRVyY7qOKKuqthju5AA5a2NnhkwRScU4SZ8VkTk2BkbSQq
oiQfPUbyXtGu0vQ2H/8iThfEXsqjMCPQtBKf7iTSi7MhG+1RUCoV2kdbZ1MEPy/v1oJjovxIJQrO
OuyiOYk47iOr0AqNhg3lqPbHTN+N9q/cWHvFq+LTnj/iRXUV6g2i8Rb/m316I0nbMRQhRT3m+b5s
EafNOqeaXCszTH9rOYF9F8ppcO87QZtvqzwt7/s+SV7CSQuPSaqm+cGjuztyy7LVd6rpJS8iU36r
RgO6vSrD2a8Gf7DK27wonINCX3jt1n1fe26U04K1M8NwVEkhhMZL4iAks6EcYl5HdV1WvIAUKVsJ
CBcXDDMatWTS3/a8quyNse9VlAp4xBnybuwzb6PXtXTdNwKwbMadqvb6wRjb/lB1pb25/F3fH2p2
mu4VNI4pl74bKsrc0D6MCwqMCJeU+8aK/Td7hDqSedXHR7ADJXid0Higos894+BESpRFVBqTthtd
S8nC66AwbZfGnTWlkPfWCguGNlh0vxxN5XF8fh5I1Eh5n9BvG4xFfYM4b/jkxI79s9Ly8Tj2w5oE
zCIeITAEAci4yOWf4xHqOGbd0UpaFA+lRmGJScfdeNALaeVzLQJZcLuY/mdq6lz2w1fN0srijqIz
VMcxVHi+hvfM5tnVevl82TLe+0f28A/UvLPIK/RcnhqgRhPFvzp7GNvi62WIJePTUXKhrGlrzjs/
X+op564Aou/8beppjzET+YJ4XLm4FlIALAWCNlU/WLSs6vzztKFDTi8Zqbb0+3Z6DpMbKXr11WuD
Xu+QQZrlzcTU9Oi+SCBnfrq8xqVtRM5AzNrmpiHleo4tS5LVhbFBuZjhzWmbbdJwfxlhaRdtQQMn
ooK6+C4N1Bq5Z+KKN2HxyuS3SX1aPU8LEMLp28gcCWnCeXVn9OO8mir6OPv4Sk4ZYzBdhQRVl9ex
sFNEhZRz+Eo6N4x2vlO2kZdhYSuIgYzKpo13dJOsICycHhjzJA8E30Dm33OEtKSJMPCCbJNld15w
H5Z3lvOrV1fejwvrEP1ejAygH5BmzpkzYGRm1sRZnG16xj3qb+baDJyFj4HzZOQ0lz0lkLkfzeq2
GenoyTYFOrt9vFWzB61dmb+4cCuZUA34FCI5he2e75SaeLpJxivblMpBST/19iG3vujmtWw8ewbz
U+juvfzxFxcFZ0OMC4Dyroq3w0kEo8Tw1v0ewC66NYzXwPoa0172f8OYLWqMZb/NbTCm7MFrH0hg
R+HLZYjFb/9nGfNxAdUw1RC9gdCnca8oydVIz8DHIWiQ4ITwfzq7xE6e7JTV61mJnES2kWhlDU2L
jH38F6s4hZj5yzq0ArI9QCRT5Tr0PXcrj5X3L0EibjID2JhDlDd3WabRIeRVVtnGzENXzz5Fb5RZ
yXhsTeo2w4/LG7Zky8SuSIYJQhizxc43DJNzkrZqMsZhPYwdw5Rpq5apsJmoER5GzzzIa0PMloyZ
BTJ4iI4BBOtnnqyNgtwp8g4/Y4as55hG39s1Wd4lX3aKISzxxAwqrZJ4pIEhZW74q6u/yP42ClYM
YWHrLJKhYho6ySmq++cgQa96QyX1XFrGjWRGbhq8mHRFBo6rmDdMkCqnFb8jLGsW/kPwJBJAqYmC
9e/nwcmq+lpl3OQ48q2cl0m60ZkmYG60BgrGuCY9tvCR6N7gxezoXAfvRvPYepcRj8vZpmpHBMV5
bOqfymGtRvMORagHmHTOCmVFrs7ZUZJlenSI0SAiNjEdTdtCyVwrPFy28DWQmfMsC8VpvAEQw4Pu
jdqYlv3F6DUhUCD0aDFoyCTzGFdWCJuHAYWCSCX1rm17v9hcXsY7k/6NAAYVXNEIPrs4m7YoaJyj
AD6UzjYrt7bzrCTORl7xBwu7RYBB4zdDu0WaX/z5iY15eVUQRhc8McuGoaz0NY1f/A8HZbTlM/SX
hAlfnfBvthapzgOjEvOsskB7YjLY1sgYxuev+NGlpZyiqOdLGZPeayNPoMCmNGX5oITtg2atsZUW
YTT2iwyAzktxdnF2A+9Gc6Itr0uM22bQ7iyoJGraftyMmZFMhCZ4RKIfb7aaSVLNyhAVC9LfFrSz
UnOpJ102sndXDx8GgRpiGjJYCvHTOYialxmPThOKqGHseyfc0aV56H2YPUn0PEj9NgjWtHjeedEZ
5MwHRHZRWkND7SINdTqsd2Hx3feabUzfnZ7s9eqA5NXlRYq/8cyNEhfwxhaZQDge6EKcL9KacrMw
Guq2tl0Ts1uI1RQ7VBwO5mQ/d156dRnuPSdW4ImygoJ2MXmombUHHpLLrZjT1ZN1bJNdYVLEP+TR
Jrc+x/GrojwFwZvjHy/DLq2SxkidmUKEEPAHz1dJjNyHEAhInVRHP6BcIyrIN/XguHm3IuS04JrI
RVF3pJ5BX5Uzt5osTqYyB8pU5etU827bJEbPqPzVOs3T5VUtQYmaiQxXiytj/ljVs7zujQ5rMcxO
dmulaO/sYGxui7qU3MYf/8JT0ULpkH+iACWyM+e72Kt2rXhCELpSzR3lV8StSZ59mAKOhcCaFkx5
QtZ3L0gHMgfWQ5oLjX1rG1u+5U5J9hQqCX2oWb4fs+zt8j4uWQeMabE2cbvPn0mlVXVJJcYx2J3x
bzIOB5WZzJNf1W5kx/vaXJMTW8ObxUr1UMOsCsAr0vCXHDSMKB2OAwn5WiqfzOrD4cvvDf2zvNkR
H7PcKpOYDbUzdHelTwzt3efh7vIeLjh+CxozwT5FFOLkWSCb5aODGB5rGGL1utSems7Ywb/7+L1/
hjLbOT9tqzgS6f4hUPdy5b21TXmnTT/9sFopBy2th3ygIA8SzJAePLd1bRqjaIpGPHH3nPQOjWWS
G6w534UbhuQcWXj+Iak7v/p1+rArDw0ilKKUbSB/kcMvXh25mVc/lSEDXlf8xSKchZFDfIO3P59e
OA4BZAPRCV1PxdGKbxPtn6ovd+a/BWXybk0IRnyL+c2CygFBAIENuzjzuWjUt3LdEXHEjvNTSlB2
zMIVKvGSAyQ803g8EaYhiHX+kThETHKv8bVkia7lNtu2/fiNlwg9VsbKPblkD8RPFo80kZWePw1D
BbJeZlE3iawrmIXwoq9qNVlJO7wXYOGonqLMLg9TD9PMERPZmkRP/5Emwzx6g1Y9onc1flakyaKP
3CwO1FgScpNWfRMVZEPcrIqcB9Xpuxcz3an9mnz9+xLw7GfNDoMTjoYXmCxeQs0n6Q/0e5jTxjcC
pmxt81Lb6MGhXrsHlqyVGhJXDbJfuvo7kjgJvhUEeK0JXcJNUTXXoaldT2F76yXD1chR9Kr2GOvV
xyM+Ubb6D3IWJHe5OXqZDyQqHW6jm+5g/2y8LfyrHYXFLFw5j0snRHB4SdLr6AbMO3XapJiyRCgG
KI73qKFPPpSfL3vlxQNCEzTTSsXbdc4ZUX0jc8ZKIMBKDo+dnCrRYdCUMnCjwvC+N0FX/M0ekm5C
BERU5ubv8m4cO90XZKImCw+tJb9lcnHMC1IOlnrXjKgKpmszahZXKfKcqHMhoTn3NEE5DUZEj8TG
oiigTzLyidmNnjt0YxgrWYfF+JWPJZwagO+oeKoVxYxM5e72moQG2d7VufMsfx/FPwfLlbT70nux
1L1urbiGRf/DMeAg6ILCOXvxBJS5p1gXVdXachkk8whlb+8xWuaywSyFJuQL/xdmTpSp7dFXW3Ho
5Mrf+c2rRLGgzPfBODHxeMWlLn020rd8L9JG6LjMluQbksKsTxHoDTCLas/+xyl7ayM1Q4A4TXy4
vLJFJ0ZbnM4jh7IBb4/zy8J3OptCH1/LbLX7sHrObYvx1Hl/SAx/r07J12EyGGLxEJlrHS+LCz1B
nrkVr2G+TW1gM2GSvvXylynWngqSsxsKWvvLq1wyE3KJFDwInMmPzcIwq+wyz4+AiksjdgtD/+U0
6ZHC2tr4rSXfRdkUl2KRg1fmWoZhozEncKB/kir817x0Aldb1fVd3DfkInhEceXy7c6/WNQOaZ81
YGQWfGLGo+cRfHpdRbxx5X24aBy89Unx4LFET+g5FKI549RPVJzNprGVIzNpeogxTanKrs5gAwjr
XVTbrtmr8b3eGMGzGqjtjQ21/eN5GjKNCOfxKqfleX4ojLBobUfih8RV85l4miY3NdpmyMmu+OnF
JcOuEhk0UXScVwciQwkSu8RrEgYfNTvy3Zjhy14dfPO6/p/JUV+DVNuoefao8By6bKbvvyyPVlw1
+02i6J0AjaH1Rl8Q62yovu16k7EU+dZH8TLLni8DvfdnAEFfo+opXpPzCFHreqPVHOoTXn2bmd+G
1HeT7IoHOZWRlTW9P3rnUGLNJ/EKYl+FNuhAKSMz9pydkxMsrl3oayCzSKwzjLpUREmHuSZ+/cOR
Ojf+8MAASMfUPrhmyArROTfzIfR+VPLgk8qP6cIxk+4qtZK9Jq2lghaWAv2IEIEOLRzWvHA4KgSV
hUJWPaut71TlD5aHQ/YLf+WaWcGZSzIzsjdnVOuEraWjGxTSvpaGnWes0Y4XYdB+ErczccicES45
3SjVpcmujV63ke3cdh0zR/Wr9T7urBSqLPRck0JCUmD+jvPLCk+VoPofmoWb2jvb2sTRnZ2HW7v6
ZhbB3qZDaPpw24pwSjAwyL0okODsmemZYR1EXgiqnSSfUIp6VQvCHlliXhsdQQatb6nv7C4f3wU/
IRrQTKFJidjS3EY6zY+SdgpzGoHkfaf9SMb+MBGRj0wQuoz0PvOKIf5BmluJF+Z+PQwgNfZn+lyI
SXaSZ+ym4ZuhEuvtyrXa/BrgLBxJmtyDzgVgUJeu1RMx3kc9HW9fQsve1dKbtcYfX9xLFNDo1hMc
kPnN0lp6awx1nG8UWIxj8DSo41b23M5aCZHfv9vYyf9wKCWc+8EqL+TCM1lYpGhkrr/ozrTxoo1k
vKXOF1taG3DzPhBRWBISQxgl69Jm+2hNQR/4FW6kNG/UsXA1ZLAvm8bCyUZQSgjaUgUQYdX5goYy
IdFAh++msAkHRrmPdnGDkAtTnNYE0pcWQ+7YhIEsztn8RUhFLZES1aKc7heuYTyuhlS/A/jzrAxj
9kQXNB4EFuE80GkrKLmVxykejDpzC8+4sVKj2Utj9BDI0kNa68bRU/tbRZKOtl1dS2r+uSynu0L1
fQThOYV18EgNSSds7o45A3E8iYjMl7Vu5US+F1LluoYDLur/xCnsyfm+91UHhSkOclqFzH2hpFdy
IJTj5W3RMS1tgCEdeRt5+OlPxjZSfKG7t5JuXPjySA3Qb02ujITZvGxQFx4VyFESfICj31muXz0j
c3X4sHkBQgstg3Mg0MzPZZqkZVqMPo6AOMyr5YOJBv/qJL2FcI+yB49jnnYWtJl5MN1GZaZoMTD5
EO+y9rM1CqpsM1xNpRDXabcjY6iUgiGIRr0Way7uI89KgU5MMe94JAwstdAAW49QyBqazVAoN0mw
RglYOD2CcP4fjPCApxFYVqHJ1AIT5tR3EvO+CdbGsC94bVES1GFUEruifnIOYZfMFUolnJtZPeve
fZe9IbPTDM92/abrV623ErsspBsYqXSCJ5ztyZKasbG9MYzyzVRu8+o+Ht2Q5Ley7aejLn1zNLfp
P0vd1cctkiS+xjMEihXhzDkonbl5WkDkoz4hP4xaflT94U6xPkzkohBH8YpmMBnjV+dpGxQnYVsm
DHU0knFXNeN1WdVbuL4r99GSVWiMGIVrBcnuXR66j+ygJCDCKmhZ0ep/Cf4/vl06HkJVIQhRipvF
y2pEg0Bn1li3/EkxjhojBpKVNSwdIDh2ovULjhDWd/5FPBq0cyqnmB2DQbLKFJoj7urlsGTcFO2h
CsI+5bqbXaW+aecOCRF2yrxpaT1B00Tpn+Jgm3n/Vv02zVcC2YVIAYKI6GVDDIKkuVj1iXEnXVXR
nk7Ts4ZEp9UOrto/NfljaIduEoVuuTZFa2EXaUAUVVkZzhoR9DmeNHZGydMm38SZ6N61f3Y+t4um
rrEHFyxOFC6hjYibnGTdOU6mKYUXhLKIJSvpOPUqqsudsabcuYRCFZYkJPvHHTnbPTsu2b1kzBk3
cjMwX3qtZXPBGmgI5o2Bei788Xm+TG0txNcC/n6p2hUyudSYcugnpb5Fxl/1D+MaTW0RT1QpCVAR
dphX3CCoGH0js2tWPhxbZziQindN55dm/SBoQazPOlA4/mg7Mi7OZM4fwmyOzAU/28S+y8o+Jsbh
ZmquLL9n6viawNPvv2MWcgnpYUUISZG9nUcReqsFOcq3+cYn+4BORBJeh/JdQ0jMqMzuszq69vTI
iB8//J60h256CNYc+pKpnP4C9dwgY2PohjLT843qTdKR2V/qg14aPz/sBs+WOfNRlRYrbCTLjGJ5
J/FfhiFdW+iPXYZZeMb8rsHBzoe1QkPW+VpGRx7R3haHiziiKeyNMjBmJHwoaQK6jLTkLkS17/8j
/Y6oTtyTUU1hGKRKvkm06SrVkSdxot3Um8+XYZYWRO8adSdKJiQ6Z/uWxEoZtSTANj7JZ8vxfwxV
eCcT8iKetBZOLGBRKUVlRcjPY/ezzYPcmCaaD5YaFTdt6z9Oo3mwqpTpHPY+jpsrWXtU4NcmpYqy
+b2qvJhmdevXhltqP6o4Xln6Unhz+nvmW9yUvLvrlt8zGd6XvFN2eqUcjSI7RnHwWJPaSCBCWgSs
lJsCNEVWTHbhAkJikCFGyK1A8Zq7nL5Tx7hvYCdmteOmyvWgbBgwmKjhJpUI675e/tAL9mTjrwUD
DoYQLbXnljuZfjWmyJYxf4xJz8ZhTL5P3Yo/W8OYnXTDy+PE8YJiU4WZO3mHbPS35WoT4aIZnaxk
ZrJ+WQyyUrMSPT7YzVeJxqJkG0S7y/u1hiK82sn5CwqHDtmWtZgMg/NhK1zz7lPtT5dRlnfMFMIa
zEhGj/8cxVamyMIMi03CbHaFhvokpPq0vwyyvJT/QOZjA4Kh7eWpEp9eusv0h9S6isbN0K7QIRbN
mcQBnUu06L2byFVmlhcNFhsm1RphR3NdaOVti+g2bfvqple8g9qvZXuWtk9kXugxIdaBiX2+fUlk
xWjC0qRt2xGpT+dWTrOD0yifL2/gwg2GKgspQFw+QHPaYBmXkTIWJbZgqndMGz7k3o/LCOLlNrul
0dETI8YQqhaiUOcLCfq6VSuN4NCywxRpNYQC4qBPd3kyvShKWDwj9pCu+L/3mOj10veLJj7j8LR5
pn1KJaNxdEKsJtx2zlddYxbAsde/tfLmo4sDCKVo0aSDw5v7/dBTtLbOCXOK9m0wv3rVtd++Vupx
WuvcfP+dzoDmDr3OUapKeu5MpXqzYlz22jR5cRzPPxMTwE3qxbzlEIidZ8hqvZvypjGJMoabqXk0
s4MUfKn8q7K/KdQbv15hcy59oVM4cbBPfFDuZ1FbtcAlxbgZ5Wsklg9e+E0arppojf2ziEXrHzRE
uEwUq86xuomR8pw0LkP5tbGjK92YnnKt2klV61JaWokF3h9c0dEumHqIyPHfmb0bUhP5ubgp+j51
LWvf25+9YnfZ7N67PYGBDi3qBsxqmysN5FFnj3nPNOY2/9cYn8voNhjhgaw8jpdsDoo2ja4EhlRF
ZvumKMx11CyBojyZXkhK5OnyMt77VeaB41R5Hvz2DLOtauWyyIoyKjZ5tjULpnL+9PUHLbpOmdIa
r7E1l6zgFEz8mBOLS8s8aFvUhTb2pLthfG1YT4ZRuJZ8Xa+9uJZMADolpDYIelC8Zlcf6rZ9ZgRs
XMkojqQ6iHlwRrCmOLCIIqZLcCcJOcHZ7gVVbpA3TgpmUj2NDmpnzrNkrYmzLlkaV/h/ILNds8te
wtMCMnE48+s6/DkpR1lZm/m2+HEoMhAvkothTu/5x8mKorbiEBg7Nm5SOnaveJqiYuoP36zWvFN9
L105QouIjIGmTkopBfL1OWJgBJkhe9yvXvqPuGJra1NK11JfbJv8cNnMF/fwPyg4AedQnZ41dZTn
mMN4hfRd2ReuYxDWrcAs2sMJzOy4mp5Rtm0PjJfszO5rGzwX4evllSxumsk0E9KLzEmdc9CYL6FX
cG2Kjao+ddG+MY6y48Ee2ZhrFL7FxeB8ZDjPeId5Eiagub7XUhbT1+G+GLVNBMVnYDz55QUtfpoT
GPHnJ04hSXvbZLhlsYnblNzYZgh3o2K6Tf4XrlS0u/zvcsTGnuDQI5qoaO7zfGAQsdbar9nk/83n
P4GYnVRyYz6zcoDo/GcjfAidh2lYySsuf/4/q5idmVp32tIQhoyI1T7wb9r4UKJbEeiMnVl9Ugtz
nQckJ1s2D+3R4+jrUgeszQIaU3vRNDAdJOOb2drbxkp33aRvS7ONkKjpruLJ+b/t5zxqMC26utAG
++1eW/VTpx+8ei2huWLl85E6aoIugV2AkVTO1goe5MZxrTX+zIqNz7mqpZkzOVsFRPG3TrPr7L2h
Hq21pM6ibdCBBPGJLAiTeM8tXJPHIFAGUPriJyNAynHXJU+J52+seC2eW9w1+MSofNCnRlh3DhXo
Vo2Oc4Gjkz9p5S5J/7XWfOliZHICIUKjk/Ma+Umj2R6rMbNXO/sxKN9jZ9PZL3avujBqLjuh5a37
s56ZE7I6Kcl7nTdYJSGBFLbbYBhoiXV740duvF7GWlvYzEvUvt/JJbo7m6AyrqjddMMXA+6Hon1V
i7tO/YtYmE6F/77UzGFQKo8rXwdNzfQfiTWGLiXLPdNUri+vaiHfRST5B2je9A8/uaD4zhY2/q7y
PhnZ1qJ+OEVXQ7vNzas8xLsHV568xh4WC3jnpE5wZ3fupAyoGdPJuvGq+LVzomtn+GR4ApPWNCfa
KGSjy+pvwuYT0FkuKvemOvBjQNu+2qfqU1H2DHY9qPXXnjnNaf/z8uauHLd5GQ56dBnL4rhlLfxh
mkKrpnhOJGtlVWtbOTtyaPUaU5cCI+c/jWhTNEcLnbjRuQr6zei49Vpku7Ys8ecnR9xPikAaNPC8
EULqfZ5/UsuXyzu39IA6tcrZwe7KpCgdATH1L8P4QxtX7uMF7sG52c+c7mB7vhl1ANhD8zqN0rPi
RG6hBE9I7TAPxbgJs4cioUUgNddOnAhaL1n+zJFUtlrKUQi0qeevWtreRol/Y1njMdHDY+XIm6nI
0KU2d8Ygr/jLZR9G/MmIFDqufjuDky+X0efaag3OOZL0TSL/lKPgEKTTXmHeTFpFd7TermQrFm2F
qw3CK8+5dxR3jQ6BIYnEiTOYEFD2u0zR0X1ZY+8uXgQnMLODzSTLyolG9rQJu31q25uqDx86pJBT
7d/AWWspX9xGmkFJzUK5oBR5fgDMqtE6miSJCxohpBlvnPbQoOcmT66af4k79/JhWF7cH7jZra2j
41+j7s55y18lyDD2lzrfTvVeW3sXr61r5kjI/Xn+UAPUxi9yRifVsRluGv1Bko+6/u//bVEzJ0K/
mJSnotI+tt8t/ZAhYTfcKuGdE20vA60tauZKBDG11XOAGmS67PvI++x46GU959ntoP6NW6F+I0iw
BFKGLn7MyQFzZE9PY5r0N0FoX+fBF1kzNlE6bkwrQOqIAsvwU/aTF89ZK+mKVcydishD03OIXiji
KefAhlkb7dQDHIby9SA5N7jPp6gy77ogWDtsS/fNKdZskcgIZrmc4UUGNT4E/rbPn9rpiozNzpFc
P9ARXLP/4gicQoqfdLKveuoXZRKyvDr5ldo3UvtraBib4qHRuyZyvWQv4uGMICUcIOpi51BV2zVD
gprHZor3lkeH7TfVvvXG/H9Iu64duXFg+0UCJFFUeJXU3dOTPJ5o+0VwWonKiUpffw99cdfdHKKJ
nQt7YWAHmFKRxWKxwjl72479VIfarbyITsVJvqRqPNLyAeI6xJSecywzOwSCt5+iWBbc+s2urX5z
19UcCqW5nCgpu5SsHL2WiC007vzlMDVIG6KjwdXBianc/6l2kkchDYbTRuSoomb+VpiRmT0UqyZS
Fr/ineUj9w5aRRTLACt2vl8ojfDU7XDDNH5zP7XJIyIuzZWtEyG5kBqcvX4z9giw2uQWp3/XDbpH
oHKhxEQIOCDExLpk4EgYdQxMTWg8wpCUlX0dzCXMdRByyoP7r5B3fdBIcoG6Y4Er9Nb12zY+syA7
MiRzlx+D8ZQz67MP4LfL3le5dOgSQylToDXLzb01Ggl80GojTbR+64MHRzfbqTTkk98vbc1i1utk
iBCbue6VH7BPWYE6edoYu2TV5TXUstD/i0tfcB5Ie+RmEwMWMnRBvbMMPXt4WGd+1Tvs0GW68pja
Hv6V5UiZT+4tpV1QyDJbvMvat/8d3dF4VY1Ccj+VieDTYyWE0BLTjmXoY9Cfv7BMc0KVHpUiFQ56
IA+TqpKLq41hXH0CMavo5U3LLMoqUKXRhUVbsIRtUV7NePVdNjxF0AQEI8wKAdUUPZbvelhqmmfo
aW8wG7IDVrwzAa4j7JvYCF4vC1K9oAW6GKbHgLiF8VvJARVA/3ArN0DDFuU7Z60ORrntExBqlv12
NTq/UZC+p0hR5at7m1NdhV2lJ1p10Kwoplbx77n7czdzrucc/SoO73hMQFezs+YiCHnRjKCWsevY
zAATdVlnxalGEzo6TFH9xgSC3KNm17xeEwvlpzLhJWBcf8wrxi0vy1AgD9joXBV53z+Yu3Iie9ro
4FYctSB3dR6qCS1BkDbe+GA9ujZW8EsZi/GAfJN3YyEKiOwt/47hXTQPuVMRshTwzvl/B+0Rn4S2
V0yuY1RQLvW2q21WC4HeE/1Ju6ciLWLgD2PV1zBxA43rVLiAM2GSa+MotJqtC2GAfEbbjEHXyAbE
VGhk64/LS624FyAJtUq80PCIks9K3SHpEgyIrvp1Aiddlk5hyZgRW6tx7FZG930ZWCFAYn6PS/N8
WbbCB53JFqZ2EtmBd48D+wj1K2NzI8zMeHbcjmTn6PgWVOfkVEfplK45UoRDiwJMug73HuKdrj6Q
tgdbCoBhm6vLSqkWFLQEmGcBkBp6KSRh2bj1drlAKT6AVbcjNsCyTHd5BZcPRRa0/sVKAAU3/ZS/
mD2vNG9u1ZKi+8wHbCSGj4BGKC3pAhBXvhho39vaPsy3fnyg49DFjNZDtG0L18hTLS1Gg6iAdCAC
K/hcHqbfptQpoG2HccaJvwbDNU+urPSOjZojoYqWMTPyryh5Jm5rKocyBz7BWWgSWnSK1ib7Qkc3
KuzkreD9EW2KP9fWPq7mB17HZ7Klh0E9UGSAkfzCgy5/mEDUnVLrk9H0UTGVYbt5XjhR4+GyIam2
UqB/AkXCQhJFfoz4eee3s6hUc/x1zchIXixWxGuq8QCKKxodzn/l2OdbiALoMOUEcvxkju/quKkx
vNQ9GMXet3eXVVKKIkS0lgL+DE3I56I8gxecUDibBiiGKasOQNPqQIbTW1fUufF1cwpKcQIeA2sI
Fyf3GSW0reif6go3U3bVba4FyBg0yqxVs94HVWDFJUvu2hK8eZf1FKdMepcAtgrJISBnA1NCbjIg
nY1ZyhVRT1t9EvA8wNM1dawWSuVOZIifnzjPvKhJYs6QseTej3EqbhLGIgTcT4iMjl7Wh8Tw4stq
qUR6gKMVXFZgdJcbxKZq7vxNtEDO1rNhREH61duOw/xcob6jfYur/OipMOlyaLidgEMcnScemlqy
6ZeTA8YVTZEm+V4aWZjMN4z+53ZV0FjiEYZCPTJumGU4X9I2Y5OZC5GGte0Xa7zeRrbns7u/vIyK
UULIscXIh4mFBG7ouZyNd+vQidvdnsGUSZ5ShioZUE3QYx3b6U/UYPDwN/yYVropDdWiAtFV9Nzh
OFAZMy83c/SXtzjrJoplIKzeVezF9F65e516jzVh6Er4wB3/B04FMyECil26IDAAl+aDgTW1MvuJ
Y3KRV/Yuw/hJD/5Kzboqsus46nhA/68sufjtLxm6Rgqsq1P8yoDFWyVJHaGR6qVP2Y7VzdEely40
2+CTb6avl4WrLkKBeojuMmBzviuvosozDdzE7RSUEzzpY4B7H31GYWCkUd1qGiN0wqSzsW2Y38kt
CJvIzyA92GMZl/lb1+0W8J5f1kv8KtmVneolBRT9NmBCV7SzTdarXX4HJscHfj9qnWiiREIdAwfn
ZyE1x9RvA/z+IaierGz6YVdG/BERATowwGcAREVJRGv2JGhQVQKgaFwCPtEEV9llCSp/L9ohBZGN
h1lm+UAn4zTnyHVFnjlGtA7XATjAurEZlfc9FSLd00CFJH4v0rwkeOm8Y1XG9uZjXoxE1fKp+nlZ
I+W2n2hEzrcFGEhrR2sIsxcjtIAd4liajVeumYcJY8DboM1ZbtVGIpl5do/szZqidwjD0yxKyxcr
Hz4kB+OQOJUA55P3BkwdOC2iw8f3s/lgIg7eFWinji1r0OUdlDsUAL4Wng5RmxwMG2ZelAOF/wnM
fje61zmL6fibtkVo1s8kefzvWyTAE9CqjZaAd5PawQbA39rDq6Zd30ZkcAxdekG1Q38FYLjp3AbW
bvOr0ocAd/7uQYnOu850PlsnQzo5GeqgQ51Dxurug/wzofeIdC+vkyqOPlVDOjetyU1k2SFinm6z
HIhlx5bHzqDxkzpFpANDgclucwIpPRn2VVfswc0cVmOvsWaV5wcQA2JotHzimSk+4yTq8ww7GGfh
BATpkR9mwUuBxsjC/VkH/1xeNqVCJ5LEsp5IygO+IraFpBbY7C5wdSv3UA6aiEuZ6DnVR+h7IqXD
yNPazli2iW2fqW+Ec4d7M7Ni1yleJmuMs2DExq2obbmxs41TWDdsX5b5fd8tuo9RxQ+nHyNdFKtD
B3vNofLiB68z5t/Y1uxLwBt5TXa9OE4IF3LAAG2cVR9onRIAG/+3r7501jI89bgj2s1SdrcsPzrg
YM07gEqsYL62nv5fOysPVtdZ4o8YNUbq18uOdQoYyxrdU1wHhaIxIF86d65Vr1vjYTUxy9rbVejw
NAR78WVdVC73dN2kSKie3M5lot+Rrg+WHdnT53F4tIvbrD/WunZUnSzp7JVTZ23LIPZomW9r7oZ9
Dtr1adhNefaQTwG4/iaNesqkh0A3Aiwa3rDw8ufno+/GZu1ESx3GdZJjuZJqj3X84lXpMQdDMl5D
uYNxxfm1CYJrs1vb/X9eXzz38N5DUIPCtvyEnvwkIw1al6K0yeDOfs6Nj+MY0fngTNe57jZQqQtx
jos6NrLLSKufq1t2cx64oBaO/My4dyxE8nREKolFI9hCCgDBrZm7W80hNNfy6rKmCnM9Ey35u9Lp
x6EvoWll3eXtruxe60QjQuG8IQINmOQP35qc1a7dNmGLaObIu885jw1nlwf7ZLoZiaYXQakLKLsw
SIEkIGhgz5dxWguLMg/LOLlX9nqdNa/5/Hx5uZS6nIiQDl5puGmRMIio2S7ndx1A+QBkti1XgQ7v
Vyy89ALBFNdfZSSb2Po5WIoWGwOI0Ypdr+23JUUf/Y/L+igCXuT3USwSLC7oopAOmlfUfbZ5sLiA
ggIPFZxRx6qp2pS/Et5VYAubBYvFIcE0Hqbl1h+OVRL/dyUAXQJQCRwiAcNwvu/AT7GnTVTbKOkT
pGQx1on4t9KEOqoNOZEiJ2K9lhOznRG5c+fL6ESVfVPnb+N2uKyLwtuCsvNfXeT0p5NU3MgYdMkD
gCQCbH+5KfO9kb8F5L7ePl8WptobMfSO/LIAf5VHNHyOqXMgWKB3Z+1tZJvcIZy3Ntt5mILTrJ7K
0ODLUeyHJPTiSRGvwfHUgVsXpZ05HrbxZjV1xWrV0qGggxe1B/w/2PS5GVA/myobYJ1RBjBs0DCD
0rc52Egm5U3w2cl++KQ6Xl4/lTcAJJnoYsfULSA0zyWOCH1ncJShDLAAY3DqQtt4pGUa0tUIGdUM
FuuESYFFR9DMUFoiBq53IGKO1uV62PL9agEWW3P9iZWSfc+pXpIjFc0ffiHmnabl3gScG2iewiTf
VVU8JCO6wR8MBOGXl1JliqciJcfaz8W0TiMiYnRaXRd18GXEjDFxMl2NVWUksBHkxYGGj3ZQyUim
DY+T1MApXtDIaBevnfcaoD3TO1rsKsk0obV6Hf8VJgM5N2O1Np4NYW2aXc1ljclLfgXupyNz6tDw
tt+2u/DQN0zdrIjKV51oKU9qZ2Y+u7no+m6oH/LuZUntcGN3gCXWbJulWU9bskqeYAR3EirOdvs9
s5w+NAcaNcV667XLrjJJnJvZp8X/arpJ3Pgvhtke8sEOR3f+ZLfP6eKgygPWNVAufcCgBJwkALSQ
mXjXhkOMkrQezubiplfDAIfNxn+6rdf4a+WpROrzD5CuIJA6dwHWgK5YYsCFuubzkDyN5FNfH7Zf
6fr2AXVsANtZAjby3XztHHST0W3wnwUi3xUPwsDDHKKuLK7UBlEAmJwFOKFcCgCZfZV1DqSYbvEZ
3xIVYFlKgO1Slc31aOkuBVUjCZrY/sqTrGdrtg2uDOEUnrV22Ju/tuxbs4CynDt7FGLuNmt9TswX
b+gjt9ShZysPyYlwycsVizGVRTrBoZrljU+fKjN5KrJt72FlP7B5J5Ik59YSawN5EJa1Ka7QrrHm
37huIkKpTCDmLIHMQDCifm6H7TJPzlBDGZb96kns13s2YCpfB/yjdNN/xcjhSVuwivYFxJgDRmba
JlrEOMlHju6JEMkqgjGYbNaLIHt+6uarcnjM0+MHduREhLT3RlOmoBKGHhaFAuAzsjN0LGuco2qx
gJmMNx18MejCpT1Jq4InpIGQprsF30Lf3WY61gXl0xGFHzgggeIHiL3zfWetWRbeYiLo8X/y9TnN
vBA8DBizvOfwE0se2vmTX32gPAKE9r9ShR85yV/h4bIG4H3BxQbigNGMXLRBX94ghT1DITz90QcK
Ska5n6RDIR1nE37VWeyXguB1wkj6gy8U3R2jLmejcHvo6XIsZOUtxN5yHDev7uaOA86nYf3CMHPs
rsXRqNfYp0NI8p+XNVNYxZkwybq9JbXsbIawqrzmS4/YI5xnTaVMuXonCknmDU6TjVgTntwbemI2
+8UuHwsMpGbGr8u6KAKcM10kxzYPhjm0+As6+uUF8757b1yvqqCLez+4Wzl5AYL5zs115qdbQvHz
E/NzNzuY5krsF8qNLlobqgYQmRoXIb5dCoLPdJNOlu/zFEis0C0FlkHlg7t51LUR6fSQjhFHCm8p
U+iRL+QGTfgYIwigiI6pWxGjnWkifn6yXBnoZxowGsIavIM73vrjfultcZ5COlZRo7EJ9boBtRAQ
lngWyTfRWFkVDQZ473ZtYjLcdExHSqQKG6DQvyLkW4gOvS/arJG1yEI+h4F1u9AImC0ewJSXIuRW
hPKgqxOr9hJ/pUoHNwsmY7QaSC07Gg7kc1V9bZfbKVvCdNGcX80aetL5JQsrhk5kslyAy8/rwTd0
F7n65P5VRnzBiU00xtS0QyAk4G3nz+GS7ub8UBUC/B9Azoe5vrrsKnSrJ51ZhlLaslUQCBBdzN5t
2wObi4izeCbfLktSn6q/qkkHd66Dqq9MSAKM88qRcbLC2tI0eKvu3TMTlI5u59TDyJkIhFb0ccYu
e+vrbyMm/SbzW53Hqx1OOtQlnVFIxxijUOhPdqAXsV558k2bRtOtmxSuWN0EpPIFv38Msu/GOl8B
RextbOn+8vbolk4u+owgR5g2Ydxt6mDwZw+UpSEFviPgTbM7t45r+5rqILGUFyJAVAFyS9Ee+j7P
ics/seEC/TmNWWUeCVI0nvHTQ2v+ZfWUu/SvpHf5zt5iZsU5JK09pov6JmyHj9j3iQTpydl4Huem
cOc90GC96SeYk1IdKpHyyjiRIfs6vxvynog9qr524PZO71GmXsoRo/LoOdUsmdI1CFByD33RQJuX
XINlzF6HQVmcJfszscrQ8uNluOXsU2scLm+O0sRPJEmuwQxyzgtHnNrh0aQxNXdBq/MMagP4q43k
GUhqs2aboc1sIGaYdgYZd7W9s9ox7Kyo6WewhQA6Gr1vr0X1tZmimWtOmO4LJEcBiD6ElyO0HJpf
LvmJMuflVVTeHSerKDmKrQy2pFqEhvVrOj8GFqgyHhL+vNC4GsDL0OqaoDUGEkhlYrrViVODJS9K
AcjmmVGyRXMK/K8smnTlCp0o6XC5c29v3BK2iJSZIfbrC1u/TMU11SGR6iRJR4xgWmX2BiFpNtC1
esOMLLKG0F1+Lr7mgCm9H7CP0bwKjEikPs8v+25bAfKKCc/I9N+MEUQR7o+RPgy63lzl6ToRI58u
m5VDKnJUm/cdsyHTfOsmmoyq0rRPREiHa/Qni3vi8TT7T9n4z+ocL5u2TgXp6NC8cwHNi5Wy6zw0
izQ2+YEk//z/hEjnZ3U6f57EOtmTC1axCiP8B5J++X8JkW/Zqu/zEU9lPM1wD+X2bjNo6DEdFptm
veSXcz+hED+IBJ7lvWTON5Yeyg8ASWHD/zVeX4qFOx+dmL4IezDjHdHplU1d1De3Bbu1MEp3edFU
PcpnwoT9nYTFBrOzwusgLG2/J+DmScY53tp/kuW5yPq9mROw25q7MQjirqv21K2+Xv4A5b17oqx0
hMbRcstNPJ7S+ZvTvhgAvZ56d19aFgpMrh/WRaFjm9Q4BxmDssmmZPbFVT+2QPvPwiDZAWkqNHRN
HTpTkY6W59a9tQjV7PXoL3E1v2lR3nUipIM19ptj4uaDqQR7b3msyx/abmuNCDnf39W+sfL0z2o9
l/whGB4dpvFxahHoGhd1RYSsso8rydyZ4kytGw+z/KpIXtBHdNnOlJcP+StD2gzu2sli+ZDByvWF
VWPIFmdfLEnYts3X2tH1IivNGqV5YHABPxiZgfNj1fUUrVAEd52HUQaAjIUB3089i7v2OsuPpi6B
rDRpFJodNIhi7sORrtY+2Ypg9SCOmV+d9drvjlkTVf5H7ooTKZKvoEWJXHy94uCQW7TOmMtbZmhE
CIN9l4PCSA3IWaEHmmvP123uS9utUuRZSwyYmVdWsRuAPWgv8ZAeHG8Jt+Ltsl0obe9EoOR/em4b
BTGgU+mv9q2LECVKOEXJwlx1GC86UZKZb35b5Mu2oZ8iKD5vdRax1LspF82kntIUThSSDN2GTQ8p
hxS3PPgEuM4PlXlPdU3qCnoJ0Sv2d6Nkz+MC830JIGbe0hgzh6XZh25237W7pXmdMJLNbjBzwpKb
aXhcc0Ae7IMPvW08MaAEPBSBuSnZigPAzdkVOXkky8lyS9dvrs5tKO3xRIa0mgRFc4ciLSreTxmJ
q+qHN34ft52V/OqcXacbKlVu3ok4aVUHIx3NPoFKjvOFrj8t+9kNbrQJCWVM6QHPHICYqALIaIT+
WtKmFns3rEs0dT+yRGODSks/ESCt2uxkDms9COjHQ1FdA6AJUCeXz63KweK5DixF4dNRIz7ffMyP
GpmfwuORtakf22y8Dig6Qzae0+sRMyb3qQmaANsZdASiqi1CB5mPNiK08b7jdrWXeqFBvcBhuI+e
9xmNSot9U+hetKoVJMAcJxhCtzFqJBkCyHuMtsuIOF52nADvJ6UbiPDI4fIqKixBEP4BPgEjvT6q
TuerOABx2GA+aNNNjIYCuiUxQ6Cy6YCLxEGUnPqZFOnemILOW7gLKZhvf2hbYKJ25R6A908DUtgu
ctiXlVKsHRhvCIAoBGIMYKbPlcrGsnT8RRCz82zX9MNPMi6Ra5ialLVSDEECErTX4OaUXwIewJOB
FADS6ylvv9QTWtqt/iHQAWuoOueR5hQg4zA22Jz4jJMA3WNuRZ0MdNSJX9Od3xX541IWX+Zx5jtG
+G2VtPdF7r416AcMp829S9KKhOa4deGSdMGxGKgOY0a1nzZ4lEUPGAhFZCyBabIxStyBLVr0UM5B
s4X16Fqhh3g3Ap1SFuauDo5NKVKg/2DaHusto9pli5eCSbCqomXZB/w6oT3++7aCJbXVteir0rVg
v/srSwqmHOZOuetA1gqA1iq7qqc8HFhkbvfjFhPyeQWyQG/sLhutrfArZ1Ilq3VBoN4MSwmkgqoQ
UC2Ll9/ZVjN8SxJ/vfNHRj5ZiUt/J/Pit/t05CDSLF0zOaamNX2e17JGicG2OtQ8F/MYWFM/RUM/
oIzXEm6B29MIrJ/ZkLq7maVwLCNasJewtEl7lRQsfclqZy3jzhizPUsmqknhKtw1xrJwItE1iIlb
uZeUWM1sGAIOeaOgWCNPPDgCnjBzDrN3V0+axkHVyTwVJgXfcwrLNTiEYTjWtsPZ6M3fFmaaH7nB
yq+X900nS9q2lRlF0xWQRdLH0Tm21iEpoo+IEC2raFp2PNn27ZZgMoLjuJX0n6V+AAO8lt5KqQXC
OUHLjmFseZCdB03O5h5OxqTroZjNEFUFpDV1DUiqbAN6rEDxDXJTdKrJqQ275IXN/6wWa8J1dX6k
9c+Kl7c2ZvT4Wv7qLS+ynDyiVXG1gUEmLdjD5cW0xIbIlxERlKe4GahLZX9alOZo9URsGJgIduCR
eTMDY97TAOMOXZmDWJo6T2bvY+bCZDcLZcZXLy8fK4u7O4ClGJrNVTm2088RbuHEvVe0tdgmfOlE
snAGDUKx3dMxsorrKni+rLrKw0BvCyNluJxATHAuqsbEezYUeRVhBgmzDzxNoqTGe8daiwSvnsEY
dTVXpUTgFYEcFR2DuI7PJZp+PRdESMzJ79HazSjAd9uVqyun6MRIDjsBy+xstRBTNPdJHrfJHc9h
XjrYALX1ggAOVUEXt1Ag9vJkr/hcFmzoiipKCy/fT20T5kF+m6/rc8Dfsrq860sedSZ7466xr8vt
SO0vl7dQaS1o4hXAGp7oezv/gikdqsmhuJpGB7wMr7DlcGkOPftV6RpqdJKkmA30lGDaEpdgP9I4
KL6YOJmD11wzPh/bZNZkgFRxKCwTzDogAcDtIOllpOvUE3H5IRhewqpY1rjnjq6fQeXlHBGyoGsM
EEjvzHFlDqgea6xeF+fFy4JhWnOLL++QMnpwHFMMAIFj1JTbcNGy6jmdgSDXTAE6dL2sr9zf99ut
D7Q/cEFYXuzpJoRVPckguvkrU3IiKUvAdhJApg3yowbEhPBi7feJ3JNk39nx5n7KumiFkzO+dHZU
Ao2iMeOxOrrNMWh04beC7Bszq6hKYTZaoDHJxySoB/Fgx9fMzU0ahNT5nSyf2zw0knC2n9wk3NKd
BU6b/hMtbkgTJ5hv7a4537Xz15Ltmnx/eUtUxoXm3v8lUAHdnvSWspLK6Ik1VBGflik0RXA6ts2g
mcVSOSEHjY9ghYdtAWLr/GgGS4MAveRVRM3f2/CldT1g4fmYp/9AkyUuasDPBg7yikj4nQvixTAs
1JkrNGAfA+z3xh583Sy16qTA0aE7EPShQPCRHPfA/IZjJqeK6pVeebS78xrryrAGTaAmVl6+i4G/
ipcS8FEEEsu5KnNRNmkZoCVrHuqAhdtsmZ8mQN1d92ZXxaQfzc8Tt/l1tY6mG61VVr9dNg2lnkTs
FqqEBH/OPwAMTmxzOT7A6I7p9NVMDpVuu1SRLwb0/hUhfn5yaXQtWfGqg4iuynAEbjd3x7Y4nUz0
wPlAK9x9QCOgk+BJj1XFn3NxpCvI4PdC3GRHThXcZQvdrWx7vCxGqdWJGOnK5R36F8YO1g5EPiBV
e30f1sabOzwHxrHV9vyK3/bOTk6kSXZip8zenBnS8Kgfyy8b4KSy6gX3bta+jf6uaczQ/212R8Aw
hpf1/BP5XhIt3YPmNiR9s2I92+xgm9dTv8uCu9qIqu6QlrHflYfevHbbPhycn4m/y5yvGElO+APT
IfKr/Ave3ALX3aMY0ZU2lnZocKU+1sDIRRP3VdvELH0NNs1DTXUiEKwBNRI883hzSCcimMtutcAI
Ac5v69Av1t4fst2aEI2ZKq9JEMFh2NgGxxQqJOd2mlJ3GuZeXBIrkHR21ZzRf4yp50W4Jnae7APG
kx1QZcfHEuGqh7vEYA7a2jyig5dVaewBXUNM62IcWR7osfKRe0kxwZTnfUC+1VVoGrp+a9VxOZUh
GXCB5rwu28TlkMabFxb2lV0Cu7LZA3TA/UAfL+aqkfkCu5rYRGlpOZBCcRlCoX7D9cDtPMx5/gHH
eSpDjjgqY0EgChmJjwkjsEBaR3vIfnjV8JHMz6kkySBRZvCMtMZ1Vz4Pzb07flq2OzP/xJ4uH3Tl
Dp0smuSmK3/u0NiNHUqKp3RwwhJM0k4MqrXNOSDi1rgVpc3hNY/HGGL5d8yYPR3dsbTE3A+98fND
aX92dYgJKn8BUNX/E/HnAJ7cO/ZK+m7uxLrNb9v8yx5iq48q3TSYKrY6lSJ5JZvZBeEzFBnBjW3z
IQSQxeWNUS0VGj0x6wweVhOYgueOghYt0o3UQihCbimmTiv0nurS4Ko45E8WHK8YvD9kzqRgwRDa
gMIjCiLIKR42TGVWGQ/tNg2X9jDWRZzPu8tqKR3gqUzpYnHrwnLhBeHP0y106tsx7TFRe2NW+3mN
hvQeEBronLssVKyVdJn5gi7XpMQEsZ98hxhjmvdojsc7AT3Qk0Atq37nK6qq/Q+iA0H4k044F0YB
oStyfajkYlxQckM0LXntTRjJ5BR1aQxDuv4UrsVu8lxw4/3ygfM30y+ttYZBmiFO3hdrFRbBPyTf
7iqkh/hw5Sy3gfc0mkfXf0x5DU7SMvYAu6Nr/ny/LuJTA/BkY/8pKNHPbcxkwdpuFT61HHZsfrSq
r3i8TSbeKMvvyzvw7rwAf1dwk8Ivm0C/kJ+gQwAI3CFzS3CTgjm+25wxLMpNx4D67swIKQEV6VZ4
mHf7jLn31q0ZShMYd9+uh2Z4WQIb9HC1+/Lf1QEppQ1Me4LqkZzPm8iYFMGGaMHM0u8VUmWbnUaX
RbxzzNBFwHkh548KlSU3h9SjQUpkPJDMbb+u5GncgHi9hFaahjV7pe7usjTVyiGbimcchjlsTwYI
IHW7FhvtUaJi/Su10ls/61+DVAfspzADBOhiSNfECFYgV2AtcIyxKm0Q/ZjkzVuHzwMi28uaqETY
1MI4nnCa756J5jLzJcCRirKWuxGgSkd4Gh0a1ruDgzk/B0cb71HA5b9LTfcM88aACqgiq0QIPj+T
eoxS+mg4JNqIpqj87kKDLApTAESII4hQpUPKkmoK1tLBmvlIIvxjWHG1PfDl9fKyqaS4AMEBhgZF
2jIQBnJyba50RuKroSJ9s3zOyQ8MLN21tQ8uxU3jjN9noqEQAMaRjxJHFOmJc1Gdk7pV7UFUD+Dm
hV9PBJWYq6C5Mpwbi0bLtnORLMnnr7l3g4al/64nHvYo31EUZIAdcy484IArbaeqBh53E2XewfOP
eE+GKGdoBKnsEDxKMEA0UGOEWYoQfALi2mCFIDR3RWvO75fU+XxZF7UIhLuoRdoAO5V0sRuzzxyg
GIJCNj22w4zRyan9eVmGyi5EMzHeXngnYJD2fL3SDLwaoF2tUcD64SOd5X3tQV9s/mc6OdgEtsSE
5cHS8diTxPC8mAO3x2o5N00X3FWOF2PkXrMnCi93JkUKdlHqmInFIKVvMbvPenAWOL+qutLUWpRr
hncI1g3JapR9zpUZGc2DZoKY1P3CwBNZJmE3xNoZ/vfTcWLR/pWDy+hcTuuODc1nyCnrITa6w7Z8
I831ltlh5oIcNbhvkJ3oolKHWKS4ms7kSqZtd0GZTomQ64w7TKxF9RSEeenvpsUJHfJoIk/wn60Q
WMIWRX8DMH6QNTvXtF4SNi4jGFzguwBP1oRsnMOEvCa6eTzF1p0JEkfuxA266M23yApBAymrJ48R
+4jSbnOz9u23AqjTGr0UKxmgJIU2CuphflzuKOAGJsctAicxtMUr4M3iMeU8xDhWmJv1HUFSLnFs
jUyViqBHwvsYsYX/LqFSeBaAkXNeR2RxgXU2hVMWBzVYHjpNZlhx2uDh/0BAi2tFznKyae4734Pr
QI7+2q/qLHQt1AKIp4N6UWmE4NWzTfR2Ia8iWUewmu00F9BoxbufgZU3+EzAjNITzcopFTqRIxlH
ZhqOO7EJvjDxDsxKI9ur4mLY9peNXXVBBqf6SHfxkmTIVFXQJ9nquCg2YCXuB2/nrlHrXoNlfQHA
b2fEA2Y4+XbDyH9t8BFvJcw8wkIQSFO5blADTFgMlddRgGkCyyh29ursLLt5vKymIoY6FSPPLSQO
t0qjhJg0wzMo+TaT7skxm3i0raum1RmjUpq4iEUKEQVEySezpVuM2d+gFMzCbJsb0/nB2O90GuIM
r5/LqikuZoA9owqEehB1HNkgLWMw0SkE1QirH4yK3Hrd98sSlKZ4IkEyxc5c+7QKIMHLp6hOp3Cz
xkcQVWhMUakIpYBKAAkPAndp1UZWr9UEFp5o8NPPprc8EaabohOH8+y5/OdlDjYoFy/QAGwB5x63
YfjfVUNh7EvymIiequbZQ7LDaUP/qa53gLz0nDvvtwlc/roaD5fXUeU6QMQDdGER4tgyVH3tDF1C
V2Cp5/6nHLmoev7J+C4xN43rUDl6IjjcoKYPdHzpSPe0mi2boR0pJ94dOqLjpXHDZC3CICgPk2+F
rNJdZZZSNyQgAmxg4IFt6HxlS3Am1rPj1ACZJG9Ouhxd8Ml980py0470ruaDG21O9uz23iOblzmk
RWYde2c2r5OqO1KnJ/t27KowtcjL5VV/X13ApqMTBWGxqEABtfz801D/Qt4RTBlR1w0hzUg4u07o
TqimzEt+tJtkT2cgTBkdD2leRBa6ZWh9V2DaY0LL+tTNYUf/oZ1urk2siGyLuM7x/KU4tLacuoH9
J3OeIaCuRy9GrRSq/1O0w6GxXuotMpq7toovr4TqHHsUPZu4/AOwpEvW33rGiMp5WUcW0AyvOrN0
ooJky11DSvcjorDuiJ4CwCfKZ9nx2ZDUAZRr+u0uWFGUXsxn15ufLmv0vnETMjxIQRcvKhzvGo1Q
8HQrU0SlG0hBvSJ7mUZ2N0y/1+QXmeejn41ZSLkZoZb7ZLFlR4GSHhu2CYoZbmkCftWGAqgc64o6
OKVyt3TfUmtma4Kn5myFZIiAe5h2e7BPJGjHW4NnnmkcpurMAYgd/Ki4OoHJLr9jSk6Z26ewIDsN
E/7D8/Z1u0VM1xunVOxEjvSS8TsvM/zGQNp+ehmXh6k+mhSjViiPBXdWu2/nD8RywHMEgJdw06iv
nB9YBi9pJHOGA+sDYhzZdcOYw6G3NG5SdRxOxYjlPQm/nXHMBwv8oMAZepi9JhwxZOHr+sFUvhiu
B9skHKMtF79xDqoq4AxnbrlPsruqB/C1dxWY+7HeZTo2bqVGJ8L+h7Qva45Th9b9RVSBGPUK9GS3
5yF2XignThAgEIhR/Pr7kXvO3t2YamrnPDiPWS2hYWmtb5h9KKZLUec8xfVm6X5VXZNkV0O58vKe
W0puTkc0O+mzOq6BYsOIlNxqbhsUIBEycWySF9L9zQL/dzxz88YOxLuexwgVG++ltx+yB0meqzVX
0sVtdBJldj84tM+G2kYU6h1o+U2Vd8CZd/3K5b+4iVDSwDrAGwy0q9lqi3mXJjkee7EZh7T9pZME
1dZvbg0tBy3ZGqYeeGotEV1aEJOiFoU/DZ5F8xM/SQXJpYsFgSx+Q3nlpzLeeGsqcd7SIj8NM0sQ
GwOyORpFGA3l8pc2szvgneukSTed7aonC6zAaAuN6sL2ARFp87A0aPeBK7kPFTViEPi8jmsBUgJD
PHpEa16H1kgmMFNNXcClJZaaYkA6USncH7ka6WPnSF6i4GB4T2mU0ofBgThPl0f1e4X/Bd1YIDfe
eAVP3oaJONvGmtU1aDZBRsM3QMlhDwXlDSZFRTW0XNMKWtzE1LOtBZGrctM6Fc/2tXTL+zKqxtxP
Ui6535aNG7iDXW4roBXyuAGztbZEwf2BtSX1FbqBt1Q2xug7zlB8avAFfVN61iR+4gK06EOcBG+p
wRqRSNdV3AZWWhLnKutcMyRurD/1VTekN62lnHuD5XTYQHGhjzfuQPgdVI/bEEjl2PGZBeaZxYFc
ArtWj16tzsvaK9LUebxJe9O9M2QuDyyW7nZIOxzVkRcj0alqL9dDqlL3pU+ruPHbtuM7QzZim1te
WWxT2tToMSZWfw0c5PAR6Sxtg37QSvgMkZKvpAlLW+904cxOejn2I7z7sCly9Mrq6LaNHl1UlLzs
+fKZ9bURiDwBradJkRjFAfhSne++OtUtZkzVSzXcFWIPxbxU36rqBYq0fpleR+7B1PaXYy7uvZOQ
s+tl8LraLTSUWySAxyWpGGof5UNcju+X4yzOIbqN6EIDrIadfj40WldjV3DEaQa574H2F1X6kprO
Y9n2K59reRr/jTXvdw+qgHHvVGcenb3h/dDVQ2MlgfI+rHIzjps6g1X6mhHMwtNiAlKjW+Sgig7G
yOx8Bq4jloAEowJIb+LqXvQ3cvgZsw8lgtTeqnrrJs/Y3T54rKRsfEHCJHtr+I/L0/z1/D7/FeR8
msE78qKG4Vd0GfCN0ZNUWVjoQxCxsC+/sSRI6pXX6tcFhIimPeGQJ1Xh+bgLG0zWhDVFkIFcVFba
1kq8Qx+thVmo7CIOniHoITvoZc7bcVHfOSUfBe6/3nmyKAx+Oyb3DaNXjokWcU6yPmAmnnZNIg+J
gDMWBLm9/760pl/hTPLJeKKBdHg+v5EBZLKRIZPPq9eE/sqY8k2JWdXetfyjU7cgDqtxrUGzOMUn
Qa3zoHoe8Vha+KiDPe5Tw3lrWLsV0lq5+xf2DQY39RpQRAfLbF530NEZjASUVKG/DlnB/FbS5xz3
fX7nwfRCbvL6Jo/WIMJfz4UpJvqF05Ti9pttG9jmtLSVWD51/kvWGfTKb6NIAUH46/LGWJzDkziz
jRFRKhR3MTZZXwn+o8k3Rv9wOcT0Gc6fyudDma0NCf8cgFMwlEY+jLrwB6iHX46wNlmzheCR2rVZ
gUFkwFDj1D5kiffgQsAXTJqVUIsHycl8TfN58uzISy9FLwWDKbw7zf3UascfByiHRX5kHHsj8mto
6fz30WFHTZh8+IDAlOE8JDWrdug91HhJY8Fv504lt0WXbM01UZWlpXASZ05A61ltKp0hDjOKa3jW
bBqHhyOPV86KtTDzlT3wzmp1hGkhJ0JBMGK5DMt8DWy+UBpHkgjKuwPD2EltdxYHwK4y0T3UPcuk
H9Et6SNrW3UxNw926xmQS5BpsgHXCqUrr9JuEz3pNqZUxXevz7trUk8ekL0E9Ofy11wc/snPIudf
0zWlhRwaP8uLuicRGZ+1a4WueLocZWmZng5+tueMoh5LFWGS3f4bbUr41oF3Wj0AccD0ERnaG1rn
lyMujsvDIxnVsCnHmEWMyyQrGUH9N0m8aJtWun0lzC5Df5GvSYQvHSggS01wGsAmkROeTyEc3ppY
TKHa1jzKSNwnhRNcHs3imY+O1LSEYPMKs/PzGCzK0mbU0QSooMYfS3Do90TfN90Wym0GvScO85t2
heKzdIxh+oCDR8kTmdIspqZRGCsMqPzaQ+y7RhPwUR1yy9o4RbPytb6++aC7ghr2hHJDtDmcy81o
JceEFOjq5f6ohWMX+4bzLslN0V8V8uXybC4O7CTarLLh5n0z5jmiMZS6PDiO6w2KDrUv1mRyvvLP
YCmEyxIJJ0UyBBLr+WfTRsnrYhqXsnVINTdbk+ZhAtBlU2tB6hphr74BwB2oariJuLuN4Avz38eK
H4DSFxBZ0+o5/wV5LkqYYuEuYla9jfKfrcfCHMB7nSYr3/BrKQenNUqn6GTCQvcLJG/0MlomU289
qesbVMfZLsq9NmwUhGHpqNBftxl5vjy6pV0O/J+BywgRkdqej67saEkTHcjf2IHllsx5HcRVH23a
0vh1OdLSCTYh8yBQMFlizvXptAJeBFTLBVqLZvemq7GXcDo2XBhe1Zb3IRxV39lJ3AOzhc4k3oRI
TlcmeDG3dh1MsA4Blck9+3y0dtI58ZC5qIMXkW+aPTq5TxX1h+K7re6S7K607hxnN1bN9vLYF2fZ
QcEHVrAoHc3h6YbntlbcO8iYtA/NgqkQnvJFvPJAWai+G0gngBpG2dsFV3N23DgyyokNGGngEuZL
tRPifkgfnBxln11f39bONSHbMbGCHsmG8Y7Sw+VRLn1hD8ACC+sJ6Lj5cQdakVcAEDlhku46r99O
YNvm3vaOZnroh8R3Xbly9y6demisQQTKwtbBuM+/p4evadQcIx68j9HA6+Q+B469hv6UO4RxvSb7
urBBcRDg7TcdSGiMzo4CUokStKxqQn171XWlLA8+cZJBWNlC6mGi0rRrGq+OVka5lPng5LHg4USh
awso1vkwRUpanueIW6jtYN31tt/RFrTiDq9fuKrcUDtovd8eWmjoTYSG/Z+l2CdmFeChoKqCVIjt
ex4/ggiL1jdQOMrJVZ/8tKoHFn9eXjtLB/1JDHMOaFKuHdmORIyaWg+EtH4Ob4NB/5na2RFghD3a
6d+bWL2jtOmT1jiU2ZoA6cJiOvsFs8MBtRzkxx5+gYAnMIVMWl3fQmTn2mmG0AbATiXp2nk07cjZ
Swp9sj/2EeACfsE2VdzM2tGwRKCV8ejsNLuXb+0YR5MJYN88MlRuHypds/MtsWH06ke2G8dHI7ay
vVuKzty23NKvUur1zcpethZ+mWma6IfagG7jjXz+yZ2hE4OYqgx2au+00duWyRoAajEE9hK4B1DJ
+GLe0zl5plyFwxhyWoeKoOALQMblVbWQpxjgWE8Wk9Oz4ctDv1UVHVsbT4Y835Mqho/fUSbEpyxa
+ZRLkVDum6TocDZ8wZY6IuUZiXHCJ2kfpNCfFvTKFg8x+Zs4yPGgWGEaU7f1/Lt43LNq3AH4Lrl+
beg/9ara1wNO2tRek2dZ3JIW2uHoNUJFEKWS81hEM0uLudmkqncb9S8oyvg62xs8g5nKnSZenPa6
ta/y7oU5K7jnpa14GnmWX3YFkQmTyEp0deNWN0ZxIIYG579bl70Y4/7yIlnKCoCxnwBCLp46X2yX
UovFudKFCEpqHS1BHlX3TLtyE8diW6aN35j9ja5nR0/zrmojer8cfmmsAPDCRMGdasZ/vsJJASJp
G7uFtdx0a9NXZTOfCBN+0R4s2PQ3LNbrJl4Tp1oeMTIRZyq+g2g0293aoEwWxRjxkNnPAziemjLC
wWiyIHPio2P0IK3Ac7U0Azv6zK01xsFSpgLjKTwr0SYH+GZ+oZgRM9yuwW4R9dErkcsfvL5Gf1kB
+r336MajOxptOcTnUtQCt9ma5tzSa9Bw4MU6iXQg8Z2zgiRNorqFYXrQpwcDPagGmABL+81wNjja
nquDFd3A9ei/f2lgdqHE8AeTMEfzA3QcV2y6YEA/T49ZI3PY+DTlDc0hvt4mt24afXQZbVb690tH
E4gxkCcAawGl+/m9ZsqCJ6QRgVWZcCoufNdBsgvQjw6ux+URLiRIEIFAVxVKvoBAzxmuUWlJ3RWg
xXX2T9iD7CBlFzZ4F9JGHlzI5F+OtvQV8Z4ApgWhUMf906o42Totj6D0TvGkQOrz9MfEmsDqRM82
hlch473vqB50bbSN0YG8HHphTs8iz45GTcDvpp8eM3V030dp0BRALPF4a7prMqdLpzBC4fKa/C6x
XGc5rqZGMF5ynA/NaF5ZaMPi5j8yLQ7NUm6y3PLzkm2F9zg67HrsnV2tr5VIFwfrEhxPqFhi085O
i2JMKsIKDHbUvgM9Vmu1XzaPNRrMlyd14SQEKwQNB4j/meg8z0baeugXY08izTXaK+l1GxzVgVMZ
P7Wi2Wv5cODRmt3GAhptMoPChYqGFh5P8zeLVbou1H4RM0sOttgn9pUR7yTf4+1ZeHs2hrn7zdaO
Bd2S9AV2UT68c233rv3P4rnIq/GggH4Kbm8L3qbnd21r0oFpCr8jRXUh21nms2vfeHC6zdg15Wv2
HItf9N9o9ow90A2qStBjx0zDmqDRv6HWEA6D5ZdrR97SgYBiBuYXFbdJOvJ8WBEnqm/bEY9+vQkA
rEDHpX0sjPKamdnjQOXD5RW0uFlw+BCwwEChQ7flPF6tD3qCt6IIDKqA4CthzLHNWt23yhto4EDA
N0oeo+I18aBtlzxfDr6Qz6JS9W9sch4bFt6GLtE5B2QxBkw8PRpsDbI67YDZewGIScAFUfuAiOm8
fgGzr5J5ERQkueZtPEABbF0hC0wOl0eydD8D6DXB+MBineAq50OxW/DcrQYd3VpSsUtiZvmjlccP
uRfTsLMHvmOtuEldB8GBn6mVlfosVkgMY/sF+urNoRO5Wknm/1xU89EDMvrH3gUUvzlqIFdIGtIW
H1eikt9xw+/hZV3Zn6BkXlv6RGPHAWx90MTxS1vurFYGkFTfJ/m99Jx9Zjd+hAZq6iTXkefsGNGA
pl9r8y1PnW26kO5Ahcqa01W6uk1jRbEKig528ulVm72lkQ88CSSKX1KrPFjJm1GbPnH6Z5LzbZpK
X+prRI+lhYLlAXFsPEeQ3M6OUnwQI8nQmwsSExydxDKGPXDIAKXXciVVX46Ed4/3h6n4J9U8uYNR
v6t4Oz1hU4vsPYPt645vHO7uLi/JpRML7Vq0321UgsFYP1+Rg25qKTiq8PYBIKWs90n2mYBNbK2p
FCyeIBNuGs8ByCZ9KVMWCgyuJgUvWlRRRDYMTj9bW5cNEgmte+k85X4zWsPY58wtj7VbG0fPkca1
VZTQ0jNovHaiTUfxfNHTqfwCDCtIoPMCLWyaiWlPZhW19LvkGInPVvtNmo0LtWSyq4odX9tnS1N9
GnGW2yhWyppOtplp8V7pASeoC6u73lzr9i/dDadxZo+8KI90UbeIoxG+1SoAzugQaEN9gNk2vFLY
yvGxlF2chputoN5kyZD0mEjevI0SAgDlU5886looIuELur28Xg17Ou6/fDg0DdDsn0Sr5pnFmOap
W5i4Y1ECAS4zl8MgdzUgX/UGW8a5kg2pzE0MPPVWwa/6VS8luddsqsyrxs079CpLY9g6mQlrjxaF
khhYOKUeiBK6G5ijafJ7nD7VruwLy90nUTZ8ZAaoBYGtYnPDxhjHYOzF2XVdURhcEPBFJWT5O8E2
g63JK64LbZNMy9YsSAR1n1Y3Pmmj13tS95kK9ZxqSdixtIAK3hB5t7ZWpUAMGl55b8aW/lwRg7/Z
eg4lLs3wRmT5tR7rgZUYEViIokkPbd6byFsVhTwbCHT4DV5727mRaftc1+IPQyZliKqnfDIrsy9D
1Vb9pk0b/TtoC9jrlp44IAXlMXO2NqvIVdzDONhvyr7hQV73NtvVOdABwC9OghIGtyZKlr6nFYGe
Z8NbMvq0HADySIeiwtEEgfurPmMUkoVx6n0KGHEEqnXp7ywujUNu0mSHKoEKKQcP6wp4esg8NdDp
8yuBSfbjOlVpCM++NgCIEN6DrW7lv6pStTfOSEUNCcs0aqEl20JJA94s9u+cRs2HkTTKC7K4lj/b
2iieBLyjIt+ulBc2nkZ/cxvT++gKN76Fe4aeBrHiArwIazxa0DTedDKDf4KBa7/oqbfriogMoLg3
h7xp06ux74sDCl3koDcog1dD2Sc+KRgMb2WNFabJwSyubFuZ+U1hC29DtC6JQ+g2FlCi66IbnZSa
3CvoDMVhRnTtJm+xdn0liHgjUgEJEwE0aAVSjVUV9jBeEw/lkLJrRyrTCqpyrMDcGapqMioTtb0Z
MhZvU4aWg2aPxpMlh2QE/hm27D4xBTHuS7srAOrsjTa+0RppHoee1BsTSfAP8N2rHbQ1gE0tsTLy
lSfG4vE+kTzQZ8OJas7JxlI2WD05PI1TqKtFZMeqG9K/Z8mtmflFujfFbzmGyjw63ir3feFAwKsG
NR4wPif59tm5KrqGVnWGzAAk4SMoYrd2/JnB9ANyLzuCcKrvtuiCX1d54tccAHhLrBxKC0cgBLMA
4wesDCLe8z5CoeljzpxWAKlh+CTY2ce2t7ArdUg/rJnxLZzuSIXRz8Q/SMXnxx8vaytXLvICkdUQ
Y0DJOoKwRAZWIyUclVhXmtk1iAXpmrbVUmAQnkBgBHfN/qLPYWjcro1GQ22rBer3tswd9FP3KnqO
zGRlNS3NJ6oqECYksO3AKX+elJSqx3ldATAd1RbqaJUlrgx9aLkPeVvoJ+H4asMxNrLCH1unX1O2
Wci80Mn0gIZBbQei7LPojanqZOwR3YIXdK23uMiiA0/WXDAX0gGoBIKgb+FJADDDPAxKkV7JSqQD
RrOR9h4OFLixn921p+JSeg+oBPJVzCQqAPPVqZyhNMs4AdUPc/VWoU+LYpwCkyhoAEeHRaoT41ew
NFOAc/dW5PgKl9z3qGu7yudxnB2L2HCvWd3RPYsdgMlxG14T2Zsbw+Idiha1k0Vh1vToi3IHKuFE
dmyNnbNUlMJsAeFPJvwvQMDni4J2SWHrLUytSwfVAjb6jBcbPn5nZuEb7Dv4M4SHuWWspDdLq+E0
7OwzZXWRE5kibGv3mzJ/NpXa8TVTwOm3z3IaSKtYDtBXE5Rmnow23KxVpyM57lCnjk12l8XtioDC
WohpOZ6+J4TExo4RIs8zfOGIPZAm+e9vlqlHjaYQpEunCvR5DFnpbsdrWEh5evlY1NpHHPEtTAVW
cvcpo/wyWydhZgWBNuHSaTyEgYF6ye8EOAosuUmpz+nG7L7lzu5yzrlw8mFYGBIIrQ6kfmdLIK9Q
PcztGjr3ioVCNHfp6G6awQIRIQrdXK3cJovhoHEx8Vqn7tosXDo6ldMayN8jVFuNkW/sygEfApJe
Jrsp11ySFs5aCz3of6LN1gV4GIOWKkST2t3Y1z4hn3V209hbhg5NsXYYLX06sDXAHsQOhsjTbIVY
GdQ3WT+5uTi/LHdD3d3Q/+bpM+2jsGo/B2utxb40mdCBAMCJAgmHEtX5krTMAXXzOKuAtgMtUkSl
P3Jr8NssDRRzVdA67Y/Lq2XhwEB1ADksePFTPjT7fDkbBBWTRIMQgIoNzl0c2zuC7Ni/HGdpZEgP
TbzbIYH8RV3IU8pNsNcAsK033XgNbVEfPBomkRyuUT6XQ6GXhtMXehBzYK0ZQdhg5ABQufJN6Drg
aC8KuL4y2qu1eu3SAnHAH/ufUHNsrZNkyKMMQNXB4CLytneqkIxO4GL3ce8jr8NmTXllKXXFB/s3
5GyJJG0BEZsBIV0461XlC0Xepg/5xtKye6BQfTGxa9Htmhwu9B2nNOgjsoIxWkgGJtgU5PQpkg60
lM6XKVqVnUxHzDCHYWoC5WqqyZtG0w8ecNOX181aqOlAOLkIuNYRU5tkgaqh2nuVHWpIXJshA2Nv
5cpZOlqAywfjAgZs+KKznWAOikpPAX6adsUmgj1BSDTxpA39JnXzjce1zTCIlSto6Zo7jTk7ztw4
dViXIiaHt30hTVQIny7P39L+diE3YKEOCXTFfDNEwPVZtQJusbQjiC1yPxsAuPNWtHMX5+7fKPN9
UICP1o09cMljS1Gs0F6TjN5O8F3Nhd9RbO26eM0DbWnrnQxsXuMXTWk4YwbAtcO+Ofzei36T4ZDU
m5Hfs/zJ6X5dnsfFdXgywtktnjYJ0ZMpHItuvAFaZZtRvq7q9C+uh5Mo5vlqT2x0E81pHqWLzkWf
oqCeMXNl9y6dj6czN/2Iky0l0PcxeoogIFv7ZNgb7ae0Huzkp2Nv/mLSJtk6gOU8nPuz4bRp27iG
wKR1aAqkehOayR52STR6vRxncfmdxJmNKK1pi2Y0RmROy63NfnqlHvRGus04fbcj66rMsr85LU5C
zk4Lt+jtdBwRMm9QGI1Cxh5rBelMtBDtn6xba3IvLj+wlMG3A1ADXa3zb6bi2uPEnQ6nWPN5d1sC
idYlD3a21jJYXByAQky8PuiWzbfVGHWK6DkC1fybnd9ofAuqclDQTYV60l98tZNQsy1VoCTnDiZC
Ke2oZ8Qnebvh/CpGbSTLjvZaX3lxb52Emy1GMzGZTuU0hXq1zVh0HfdrjuJf7SggMoGCwz+zN1uI
eULzxGoRY6AflfmgYCrOBt9TVw2U/cctOHvQNeTlvkn3cIQLnOSlp49Oc6+g1lZrz5fndzFVOP01
szUKvCj04S38GhhitfIa3TzfBWK0q2O/dK4pUjCig318zYrNqgzGn47P/NkDCAjsAiGFARLjLE/R
HHhDebWC7IFH3jMTlaaqv9Va5CZGtlNU+GMhw0F+B+MbDOxozaxwOT6KMpD8QJ4CYPv5junQE+0T
DUyP1nAOptnBuIz7RfuiO51v5SakJsH9zaMPy5Fvlr5yOiz1/4CRBbsfffxJr242emG2HVCkGH3X
f+sLJ4yIDJU3qaBXrxElB5R5N+WQYWkMm9iGqV2PnMNpjjJfdSVZOjpOf8psmwFQC3+ZBhNRUDDd
2Uanv/Ay06t4v7LcpjHNv/hpoNmMN2CxT5wspGou0t/s1fTgG1D6tXh2uhYWjrsK1ZcUbQO21kNa
qrZMPicTSxXsDIhUnn9swAqyrqKY7tgUPpQCbOfT1B9yY5PCAyJL75i6zf8Cg3kWc7qUTq7R0cLO
aivErFDIrzYkUSYPnTTvARxJhndQKvrHyzO8dM2djnJKiU4isjEp885ARGhWptp1VkKLQfhsCEz9
JuVrlerpdPj6Of93TkGWOI8WGZVKSYnP6RYwPxL1vgSk3aW/Lo9p6b75d0xfsQyjBHh5GpMa2kBE
FbIR+OIlTznFMMe1pubikQj3NRDZUMDy6Bxgw4nhiBZOSIHN4L0zBrr+YFvcL91nz/kBzC4Xyk+s
NxHdtcXK/ljeh/+EnqNt6kGzM08hdFMN255s87YNc/iCJX+hqzD5Sf3BMuH0+dLdcOUAwhRBpFy8
smgrVUDiG6L3vmFe8TR0x2BcdUVe3PwnMWe7wR1HXhgCMR2UDjJ3y3XUh1HrT7eafe1AmTTaOFqY
GB+Xl88SKeJsrLM9kXSe1nIDcYu8CyQ9yObWdnC4w+XxCESnrjUhqnpMbFviR87aHln8pgCUA9M0
+T2ZsxvWQCcQyEPg47mQL22fPiR9H/TslWtrslKLu/Ek0vRLTvZ+M3QcwtaIJCIeloyFJrjCpVZs
Ls/n0oBQP8bqMQE/hYDteRhhdAOAO+Aqcg30BzdNQeyLcY4WlvU9M9qV5+9iNCA3YQOBP2vehvMq
mRuaDqqQRpAyRSYQoizIteoB0pDB5YEtzR+4g/+Emq1PsyQcGj8IxTTwkjOzQfMZnO+wdOzd5Uh/
Cqzzg/M01GwOXbtgXZcjlCiua/Kd0HunvG2rIyt/ZrBRHb/rxqsR7Un3TWSPUKCiaz6uS2fqyQ/4
Y1N2slbQhHVqtJSR+ojPPL/SvePkLOmR+zxZ6z4tXUmnoWZ5TldFVk2BkA/q0f2dsdesSHzhdGGp
YeEAkdpZfGV6Fz8kCpWARwL79UV4XUsdLau7CB+ysA9AF7+0JQur7i+YHEDa/htmljWZHkMPzUIY
ZJHXjbC2I0Ikg70Htm/FC2xhDsGrhgyiAyA0eJGzOYQz6/98LkuzkZ6pSmx6PYcJRuzep6iqhbYc
QGXrarmSTyy8iKDjBpqghw4tiorTVJ+uE8jjszxnIrBFoj0CqE/DluBYubwfpuU+2w5oGqITO1ni
QU9qth3GyoxEbuJhDA0Rpw31BJIhkBX67qHCweEFZMgVvjVZGhdE+VG5h1sl3E5n46pEh4phNcHe
wCowQYHmbQedXNjStTakCew9LCE2CbH8zNYOJiQHXTfe2E2ya8bUl3GPylUfRk6/GR33WReG73kc
ldQMQkxZWBY0yEgWXp6khZPQhlcaDsFJVQYVk/NPoQa4Tw0lQI1FXcPGE9lI6vP0M28eLsdZWms2
qK/4A9fli0Oh2xUaqljoxw/NzobhZMQOMRCIUM+xmr2Lffx/Czc7dYUhR90dp3Dxi6DMN+ht2t2x
6KXoO39V2X/pGQBVa8AC4XIL7PicYJuXVTLUugMacx9yWMzRxk8zI6wJoL5+bR9GcSPWaJlLX25S
7gaoA0fSly5iTFp7YLwH2UGGjcmDgv8q1HOvr/HkFg71Pwrh/xtndiBB6xfdBQPbyPb2HVSAHN/W
LN8YA16uoh+nl9p8y+JknfwzTIIXwHw1xoOUVoJYrnE/WPfaABW2zoc2Xtt0UJXfgnAvyi20lyBm
u/PWSq2Ln9EFam0iuk5tzGkqTs6l3HFTJ1fDn0Xa6D+z6rtrb0kHZUu4RkHXoN3xYWVfLB0ZpyFn
C5U10VDUDr6iU8tgHOlTbmorp+3iBzwZ1ewcZI6pertDCK1ix8qGTiOESDuZ3NgZ/9atyk4uFUCw
xf+ZRTp7vxGH16XXYBbdqv+U7M6FUQln8R1qYFel2T5psbelKFQ21lv9VzCns+izS40K2qiSYrSs
PmTVpkoHIBkftfYzil89dhTlk+FtpPlcWis55dKL4CzybKMkGiGF8hAZNhWhJiHk07Cj7aR30hEv
dcm3qn8E8W2nxV2YpU/KfDW6NQm91cmf1UIy01GiLzH5WfXJowcgGsOGBnl61/1xYyhGvMW+1Ws2
v4tnEeSL4W4CYLwxv2qVivWhsBCVGWHRPLn1fdRv02JlIS/dIdC2/d8ocwHQCdwoNBtRbAt3eovb
dTsae2J/J7Uv++fLN8hC9oCigA56MCiZ8L6Z7ZrEVQVI/ziKqAfiTbZzyldFtSepFz7oV7DvID63
2UqHZCXo/KlugXH0/5nunQhF92JH1ykelMxGvfToxonvFCvX/3Sgzg7cCY4HWgMkP5AJznYLZOZo
DAAeciTjoYTSFJEH1a214BdWx1mQ2cawcyePGhNBxuG+wSudU0g0IAezVy79tcHM1n6ieQYQBVMc
7weTfVBDRcv77/5LADAC4De9Uf+wKc/viKKCeSaMLLAIeWDxV/TjvHGjbGiMlmsfZ3HeQFzC9Y5i
yhdBC0qAqhY6QpXR3dj9qvonN36ym//+CsCA/o0y3VAnl96YoaPENUTRXBRKuV95GyfaVO17bFZo
4a8suKU7FjrOBmj9Du4Ifb6v0OmOazKFc/M7Gf/ozQoW1a+O/eCOe6Pf9C1kCFbWxcIFiAKt64Ic
DzwNKibnIwTo2LP4lAxyu4GDK9Rs3I0A2Nk7VlayMr6lHeziFATAFikZoITnsWDdKkjkTbhTeA+L
7ECNFybevGHw7ebnaG4kTuDLB9XSKsHygGwVEibAd2YHlaocHqc9ItoALGpNFGgWNBrGKCSgKP2f
Qs3f9+g5ZHaVTaG0PsiGbK+RbyZo+aPw1voYy6PCE4rCnh49wVkqVsckKofYFoFqJP8swBb/4ZWG
9gakdvlUuySCxbLg8TVA+PzIx9E9OorAo8EwKDsA5ONCmYRCR/ehK3Kjhf8zq7pQN/NuJX9buJMA
byAGnaC+aDfNZr+0h6EGPQKYZrRjUVx16ntbdD4HNcwUDIJv75c/wdJanmy3wIRFzm/R2VkaO23Z
lTXisabyMwHVl/cB6bij33vJX1BWgJgCfwT2NpAenTc3NEuK1pzGNlbS+DYQpjbELW8kVGtDgNNu
4aWQ7DH4FUzH0jPahW7GpMyBp+KX/cq4CXpoCmSxLZ3o1St09Qgoh/E0JgMxArPjzXvvmNmeWLn9
u7Jb+gH2arepu9ZM/QE9n4NV1PYbdnysfKfJvUcvzexspwmr70On6hjbyM7JvtlMg3K9Y9YhdHSM
3/Foot5hGLGx9rBZuJlg/YJ6MfqRqEnMrcy6mMGpXsFFGpKxtyIWR16YAMO4//2gg9oIwJfo+0Ej
aA56B2nRg9h0VqIW7nNwPHTyhNo3zX6Y/cqyXzjmcJri/HYnwQryhWZYFExYycSHq3wQWksFY7b6
Sg4oog67XLADvsflhb+U2SIkKHGg24PHPgcUeZqUZQUbR5BOf+vZDietb7SJz/OgG7JtRt+FeI3N
17RYERVY4mifBp5jjIayzfTGRGALApMVIPW1Fqb03o4+CO/8qgfh5opWO2jGJhQOxvfSfUvi91Hc
1mvcgqXu7tlPmd0uQwNPnNbBT9E0GdiQ2eoN9Lfz0NY/UrcOTLkn+TEeQxDFYwiWABtb/IXeJDSz
4aMJyD9QXXNKtWtGYF+ZAEhHEMpI7TvGHF8XK6fcUpaAWxRbBjTWSW9zdqwStyF55ExIbxTJ+i0n
H1G+86aFLLepupKwHnLcVW3p6WU6y4YnCUjYUIJGBlzqtI1PUqGoxE/pswkxLd6JdUMoD23noSQP
hAwhG65qawPgwOV1vXCBnMWcLsKTmJYLzXPLA25TA+dm5GD8q4+pU2BzDgoZIPwA3VyOuLiKToc5
u1sH1ceDa00h5UYXW2Ht8nE3ISUMd18ajZ+UBxrfWDRsKliIPJT09fIPWB7yJLKAFYQn8+zj4oFR
8o6DCqnrN6UI6+bRa9A9HzdAjBQ4si9HW3qXY4b/CTd/VP0/0s5rN26s6dpXRIA5nLKDupWDLdk+
IcayzZwzr/57OD/+191bRBP2zIGBQQMq1o61q1atFYdlXHgKsxrJwUZTD7lzP3bHttxIKaLANPR5
5mshHyg4p+aPodLX7C+vqt/2hU2bw7tA4zru+tMRRSE9fCvosZM3Y/g50A4Dgsx+tGJz6b45dVmI
EvqQu0GdR1hVn4Lupzzd6+2vy8O6dAOcmhCC6qLrkmmQGdWA7vwcFJWs7A1AEE56QEKrmmd25QZY
CH1QI6Y5miYgmBxFhJjUK04/aYDiJ+ea3kW5s12n+h56V9bqnC2ZIrcKQxEgY+2D+JhTpbo3+n2x
GaRvebY1JrBU8U6jW26Y1oBvC5Eu7eszpTV9OzBwCMtDbwwbwumBtomUunx2y3t8F0XvXXm4PGFL
Zyp04+RPONt4nIhBiNLJpgdtAfdYa6B9nFk6rWJ6okNZXzeon421zI0yOHJ2a0o2Pbtp1PbJtvSH
dKVQsji8J18yHxAnZx58u7rcaTIa5cHwVE/vefilARkwxtRGp7VLc3F8HRjE4GHTYbYXxtc2NL+C
tgFk0IS6imdJ+hYy6i+5Y32REgBDl0d5wRphEcwftORBCyRSW8khRDZ2HpVQQqZvdtF0BzW0q53V
88KtAk++umxuYaODhLdoAeQwNT6IPgV+F9qlQ9+GHE2225YxaC5FRaex0dfYJ5c8o1iHvLwBDQKq
oeeTFiK86qApVG4UrbgKqmyXdd1xCK1D09YrIdecchDuYSANNBvwakciTyyntH1P0bHGlB01h9Qa
rgJrjZpvaeBoCaHwycZTPjC1eIEkl6aGRG3U8ExG3eQHslboqUzWz8sztLTtYIxA8pQDhdYFMZQp
SboVRdWXYF9APsvtDYCKndN5x0K2ruSmuo/VEmnNYq949o8V2/PaFgfSgmqWwB99Y/Iu53NG1aaN
AmsqN6o37hpv2uVNAuFYtzfL6q43A+752k0liM5S4yobg2glG7Kw0edJJHkFHBQWP+Gmr9qsobVe
LrnWqXAGRTm4Wt/dU+YJdnokpa5stcrustNLM3tiU7zuoclgUXZKycWEspL1TeYxlCUQRV82s7Qd
ZpZbdWbroLtIOMNSWvgky1PnjinnSu6H91IxDsZUHUxN2V82tfT0Qa6Gy8jm/CKSEbde5ST6ZJCO
y3t1kwGn1Dt964PupLV/G8tAW9tym3avMVFF1/krZ8zCTX9mXfDUHgCL+SXW63awdhBS088R9vu+
0IGWhNK44Sx/GCFf20yNIq+soMXtQ/s2SpKgIsjIC8c3TYyTRemcJRREjyai0+RUhr3jlf8oo3od
edpVC2i7DRzf5dhYCc6XJpkGgpn4BOweXbXn+yezq9GuHKvc8B666+vhGZ7UZ8mXv5ST8/XyJC8t
2xNT/47DyZ04joUNhsXGVFPQSz1m6UPUmcHGrPS1HOzS8WpT3qTwz7jCeXbulTo2tgaun0uDRChP
ua+9brxf9ubfBIB48jjgICygqrOSrzBtKYyG0xirxSyjVupbubyZxh9tfEgSzc3qL0Fj3pj+57E4
esNLqfyInGJTJndSsU+ng5Vd6SMgzF3hXyGu1WvHyx/3cVZViHUIumANgnVcpH+sB8PX845Ob4Wu
OcS52tTfjOp75Dz/hR1kKBF+p4rEDX0+zoPTaR21QLh8kGE3KEZEPUUrWPRW5QUWPcIlesj+Ff0V
zvlAKiqvDxH3o18d5cJn2HlG72FI/7ns0MeFQ4vQv5ntGXAA8c+5Q86AcKbtkV9q+sREB7qBw8Lz
1lrYl5xhJ5BE/5fMVoxT61Yy6irgZdEVQ3JDOCrd5ZVKby/4Rn/s65X6x8eNN2dvKa3RHDpnVYVZ
Ujx4SyaPVENlecRN7ZXRWhszX2OQWho72LNnvk+NflSxXRm+FC1OMh7dg3VIvR9q8uXy3Myn8PmG
ww0ayvGFLh2i2vO5Qe20G82UBuXUgJrR9VIIIIIb6MzcSD/q7c/L1pa9+W1t/v3ktFIUL9SSGGth
b+wmGdLWxNpeNvHx2sEhaC0cRTeop4i7tHS00Z9y3kVyq91Lib1T8q/O8Gypr+rUQlvS8vQr1/jT
Lhv9gD3XErs0jYaHXy8d6nYfGFcj9EJDehWagFBINxZr3UELy29WxeVugymaPPv8RScjaQ9B5HSD
Rs6pLpFZ2EuTvI1XJacWrADyoi3E1OduBUdY5N7Q56PfEu4mRro184EmXol8RLRRx+htjMxPXf5q
SMk29p7obHlH1v6GJpHK0bYl/FuXJ1aZsw/CUj37mPn3E5frnmy4N8fejvMkIRRXNHAdh9uYK9Bt
7LeszW86oBvOJO2S/m4YxpVjbGEweAiSR+byo0NQ7NBRByiXo3wooQu0P/Fe8yHU7+pNXCdrkdvH
+FfVqXFSvoUwG1puYdjzQglDynHVJh9RxusQSnWLSX4sLf/dMNuHuIytFQTBwsYEWgljANBm6jZi
CcBo0NFUq6ZiAU+3INZumqzcXZ6/heGDlwCQNv1V7EvxQdOHRmhHqgq7Yf6pGJ+T7Gr8czzJTLPI
roCqCEZWce9Phh2XXmxUG0gItgPEJRDrQons/7mkLHaofs/YNrgmxdEK26Tz+wQ7JSzisJh72qEM
j7a0vzxiCzfa/PwzuV5mCkGxWlJlPERpb6w2vnRrZs9qeZjQSVzr81iaF3Y2oogyQRdMuefbyoE5
bygtvWJvtzT22Ye2cfZhr/9xhoMxYynPIDnaQi3hool9PaUSyJilE7IaT5ZXuvTv2uTG/mLQTuwI
V8yYwsedB9jxUm0fzOoDlvkZarDMzceVfMPCqX/m0jyyJwdSGBtaZLeYGqETMFGn7Q1nm5cwZSvd
a2W+JxW61mvERgt56fOBnFfNiVWpybSpq7A6gfaBZc9Rf44KRGUcRLlr6UeY8ngcN40Kgv4IQdnl
4V04KAAMoAAHuHMuqwlHU+XUVRZlXkUdJdqAzwEZ/ecTSAOmRR2SO0f5oHGcks8wh7lQlSGIMgKH
s75GyUs4rcQJS44Q8tAHo9k8kkVOiE6N2yLPwnoTlg0NQJueMO7yUC1sLAK33xaEBzC6EBMkgFgo
nKNRJ65UA3L7Gy84UjmKZnlTWVgMpVZoPQyp9SbptG1NeUtZ09RcuIs4r39bEI4HaWjloSyw0DuP
YbKTMtjwQCl7bqatFJiWLNHxQmIS2neQc/OMnSxsbRhY1pBrbsb0pmrIOxFE/MjDbeMdLk/MmiFh
Ypo2DcIqx5DDCusVtDR5zlJPAp2wVvZcaK6hu1q1SEHo891nCLYo3ENG3Jc1Ons9Am5fyvzelGAp
fDfGLdzOTf+u6+9Tfc9rXTMqF+h3a6+sw6WVfvIJpgCsLdOqlceRT5jAl3fmk56v5OUX7im4Eqjp
m4QOMwr6fOIkOc9ilKLrTaOobk/YUnmuqlQuXfiXJ27hwD01JJbUbWms29jGE3kE6g2L/Y0eXs+v
Y17Ghr7XgpV0xJo99dyxPJeUzjex10aHrNhWOiHYPjU2iuQW6S9rbbEsHRgn4yhekbYBTspoGMcJ
aQeZZvPvfrMCkFozMf9+ssfqRqt1lNaZKli4h9dUuU/WEBfLq2EGcpPdUniDnZvoyygOsxAvZoxB
edv6u0C7GtZEiBYXtU79iwYdIFSiiAKVJ0uaWhwZIhnEdOo6awXYBQtwhMFdQVQMYkVErcVx5SWl
OpYbkwDcBZyzhUK8XomK5u0vvGkoqdFkC48Pl574ptCteGoiRy+Rr6u2knlVxV8oJ0yoIRbtQ7CG
DF1yiawSjwqbqsIHPFGZ6OZUBWTwzESeXsym/DwGTvXniRHSML+NCCceLRcZUlQkP/uwclFNuG5M
nQvDPFw+CxZGboZaKHMlZi6RCIdOGXlKlKExvaHBLUBR1QJkgxKhm2X5Q1k59rOnl+WnMCmNFcML
hwJJOXRveJzxQjOELdR0gdfaQC02oXz07V3rPFbmlRLdlfG3uoEJ5OmynwuX1Zk54YbXfdy39Lm9
bjR3rbyLpWIXlRXR3ha9kJXluLBAUOugCc0E9kpiQfDN152iTZ2O2LI8dmm8SUCTXHZn4XQ4syC4
YyWJgTrZgDsFwJEs3tTRs57e5fWwvWxoadxOXZl/Pznpgh7iU7TPCVTlp7rP3cxHXb68UXKYmOni
u2xszSthzRcmAr253FebdpLKhzSIh10rlf5TMTlPctaoK74tnOJssLl6hNDZfAKe+zYiMleMBuY6
5ylLj1X4w+lWVsLS8M1EezplYsgHRBBnV8ZDOqpTtanRtTXcvj30MRijl+7PuzPozDgxJPjiqR5g
zhhDdnRAFiaSH61uq7fbMXgOupVAZWl5/7ZFxHw+bnbbRQAQsdUML2F/bf9FioOCE/RR3HpzV58Q
L4x+MAxmq3E0+BU1yreI3ndZWknVLJT16C1BWYctSq7mA0Va3wTlRMjOFvK33rBN6nTrm24tv6rN
lybZ2cMt6KvJ+XV5iS+tuROrYuyVwl2m1rNvdv6jSIw3tVJ3dp19+W9WhOdlnydOkfb4Rhh5FdMa
kSb5tWav8SAuXR60Ec+FJspMVNnPF4LnZJAK6Thjyb/y5NCnz1Meu13lTj0D+f2yTwvAubkZ6Lc1
4cxTAx2NshBrlIXNb0Hcj5Y7qFnyY2DdPzaKb2yMrM5vLYCaR8r99U6WknCDQnl9DKLU3PZVY++a
uPhx+cMWpxSQ5L9J5Fl35nwUtDDRm94x+a70sY/vE5qH5ee/MAGZEWoeBqkl0URnJ74dp7huTMgQ
dzHd9nXhpp63EnT8G40JgRR1QxBKM8kvbdTCwglzLRtTc+TmitVd17y1vAraQN1GkbPvy3fVctyy
azdDARBF7u4abdTdvpz2dft1sh+ToDpKin5NyuHBkL1t4axpvi4dPaffp52PdR9YaulFdNnm8Vuj
36VrMK2lFX3692f7J9ddrkd6rOscbSpHj5Yep6bbWsF1FD16HeC6lczX0so5tSbsH+QXpEgFtUBD
1rexmlMCr8Ya3HPpTj21Iewas7WnviwYMTjdoviTxvsu3qrjygJdAAqolD8Bo89kk5SdhYnx4dUf
0gRXJvW19y26MI8VYNbcOsK0YdbXOpnQcu0ZtuTbqVFhtmpHK23PYLX23eck/mQkvJHu/qJLD9cI
VGfWaIJ9EcIWWm2XQtGPlSLehWVKV1v3OmV/Lnt5bka49ezU9uS4ZKIQjpryrTMi+TJNsGqNLvqT
rq6t3OLLU3bilzBl9MjWvfzvyhgbtCDBtRjRLW+B21SLtv0sNJJA8p0DjHbK7urPD7TTMRVmTg3A
sWsyY+rJT2H7NW6vquH6soml0OvUhLC5JNXKJzlWiCKG5LmzVXdEq762qk8V3RHUA1bSbksnE0Dn
ucYHnccH1Fw5SUZYe5gzE+nnGPXfMwRJLnu0dFzwnKC+AOM/JRPhcO59r0NThVs9LO23EO48JTfv
7MBYMbOUGqdR77cdYSUqtOyVVYKdIA0/1+XnsHWO5phAqDButPFtmKQrtWtf6rDf+f0sBxhu7DH5
fNnZpffh6UcIq1O3UiXs5fnKG7WH1gvQsap3UaLfSqZ/TWlkZ6BekWP+stm1MRYWZherBvzemI0r
zSXP4xYKqCvzeNnKmnPC2tTCvAHPiZUq2di4MXzWUGXXgI38k8Q3HsXfy/YWD8qTGRUuATk34zKw
Znv6LvC2AJsy543Grr+wQoMVS3MmlhEFl7MkkFFI562YabfycGX4276905SV2HYxcKebFFQlxTxy
pUK8FfoWHYizM2H+WumqG15Xvyxza6kP0BpYyXbo/hnXNGMXD5MTm3PccBIX+E2tWWOBTVSZ4ujX
YLRuP7450X2zymq4FIKg7QymmA5DEBiCexB5WySB2X2GfVdld21wV+kPTfGqTU/gDv98xk5tCW61
qjSNbY4tPQncwNwV3lZHf0vqV9b7mk/zfjgZPiiVwtxEgmoTtMkuH2wklX6EpgpJQUNXvbYhStn9
J89EHCrSKG1Z+fMoFg+5/9PqPodgYJ01gOTSupir/aC/INHnMj13DHFduZcsqogGLa92cm/21xN8
q15zoxZXlz1aOplOTQlzNejJkLcmptCD8vJ/ZOto+D//mwlhmrIcUClvZiIdBe6X8FEq3svhz6G7
MxTjf0MmvoCdWo9TT5nXXNjqu0iGD1apUQMIKVg+KI4nby47tbj2gBeQL6N1l7zF+RSZTWGDX5uf
Z4P6OtHZupnMYVv1442cZLRdaG90dK7YXDpv4eIgXKQAN+fVz206eqD4VU95N81hnZtP9AYlh22i
v1z2bdkOYH2Nih+ALcE3H6YlnXaIauNk/RFp9gjVTkfyN8W4svjmPyS+C4FsEgHTljNjws4dAscQ
1fXEIJbdP3UBLFCjwfpqiHfQH2nZTlmT5l3cVyf2hAsrLTK/VwfsqdMh711N3frNV0u5y4o/xhhT
k1Cgd5iFai3UZc4dU1NJSZowqje5QnC465s7Dwkw9fin84QVWAJUQkNywiISKdVjQx2nBJXziJaz
W7C31bCV1p56HwcNtBOJ/FnKnmS+KOqh6k5Et71OFbvaIl6MzFdawIH5WKx1TX48is4NCbPT234A
DkajaqS9Q0ye8kauv18esSUTgKN18rJkNT90KSo2wHqps2uW9G2t/DK793yNrWfFhNhLOzht3KgT
JtTxGBlHTb5CV/eyF3O0eL5t5omYsfMkU8BhzzN2cu8VUjnKjWKTIAsR5WgoyPv5SspmyYtTE8K1
4GuRPEzg5IGcQZVV+AeIWHZlm/3xawpPNFkmMQTdhfIB4KolTZM3nGiRlv6kUx/iclqD7oAIPQea
jK6gStHo8uB9PHMwqWtgnakf6nTOnQ+ePkIhDtEkQQP4gsS/nxzzqusQtzwGgeY2lZuuFYk+Hqdn
FjUhse2VsIe33XzF0syel7uhDL8huHg7md1aP9fHWwlTkP7BrkHmkNz8uXNqa8ehN99KcLXcxH7z
bKZk9aTS/DT03nMrd9vcHD9fHtCFXvpzo8JaqeUS6lWZ68Lyp8eugI0htd/taNo41rfRslCpDPdj
ZSdgvKQnM6/v0Uu5kq3PcuJtHb27zgxrX8T+yrNhcQWfDIUwzyXoIc9L+SqlmfZeW90PIIDzoFzx
fnHEORzJIGtcy2IHnW6HbWsPbJR0+GY2uquj24DcJtwd03CoLWll9S4dxrxS5qw4De0fGK4bGQ7E
yMarJP3aaNneVsqndPqVddoNje4r8caibyfG1PPVVDqmb1G7JZ1So1mTxYe4PsoOGik3dXNU7DVq
ksUZOzGnnZur/Co0qoqhnDzP7Tukcgx5M4RrJZo1r4S3eCuZstR57JGhcVxJ+ycIt5L8jxK9dfaN
Jf24vDkW9/6JT7PPJ0d1hx69E5Ieol1EdYdQ3ZbND3/IjgkJv/9mSbg9aymrQnmOpczsVx5T4VTd
uP6U2X+Og2G3c7KASaUBBhGuc4/ohdStSHGI2TTdJXl73wyJG9Tx4bI7i3fciRlhlujjJKwquBmK
Jpa3Xh4qBygOtN1lK8tr4bczwvRkoS7XdoszZn1Ln95es750/bForkxpU9pfLxtbXgvw04MVQqBZ
FsJ3Y8gmx5NY39Apb6SW8MasXa203CD7cxZgJgmqKnuuuMzB4fkkleagaJ7J6KkhJLTms1a+WYME
p9NznCkbZe1OXTqVePDTyEirDWg6cRi1iWJeQLibVYYbV/cVyhx58TR2X6o1RsalQQQIrdG5RzfR
B9H2TG9HO8qIeXOf3syu8tUHVY3Cq6wwHuHMaj5dnrOlZTjXIeGsguYf2Pr5QM5oGT1t/JmGJdql
qn8/+sP+somFwQPGhDMgh1HWEucqN/zKniKQqI70FHZ3keYqVrE1SV/Y4cpyX0hyzS3lvBpoGaFE
LT64qpybLC+YqCCCbnV6dwppi9yiW4TjPiSNYWkQFMv9SBJses6MNVwYjxPGSwhd6bikK4tmDYiD
xapHlNvpaMQxiEuVGr8RRcFXyx/jndL08oTIXBx/yjyp38manx+lUEvfm9w2Nx20zy/wcsmfUK2Y
7v2RMmycSc3ejkKDt48t3fZa1d23jdLTWWDkrIhCi8t3OvbrL3EyaBujVoovQPntYDMohQTVTT58
lyXJeK5L27qvEseDgDINDqAKh59ha6YaZOpAtm1kjJBJmmTzlzk0eb3VkkA9FtMg7Xp/So6THFgp
hJwxzI56HES3pVdTv1SctpRdo2vUcTsOo2kBNtCz3o3N3FGvoEHXaeiaUj3YRUqBjmstWzXo2j7o
dwmyMjvL87pfXTs4tRtYURBunKh1tI2HJspxVLThJlKk9LZO0v6THU/Fay2Vn2nXfsRUdxjyzAKf
LU9T5zaWAxVkoKaztJSq7cOuT761VmNvJqVInluy3Qe/dhS6F1RoIrOB/D84grAqdroZ9x2IX9m8
0o1E25mRHB2VJFN3icKz1kRh8ppNI0EbUNVHqerKa6Pr7OMI+qIjcTUEu6aT2uY99lrFv4awLwGe
mRY2SvVmmO9KvbK06z4Y1E0T56njagPExJs0qZAjoQpcvOhVGBG3xtzRyKe/pkUFe47kOPuh8wAF
lJbZurZey9+GMYI7qEVyw9zqjg8WUIm8aE+3N72aZdH5L+1UN/ZLkgztuOloqHnL+iY9FDpM2Rtz
SuM9vEvjD9nygdJUtPfvUinuPiMu5KhbJfPM/GoqdWyqlRG8IZBY2te6XzqfCLrTwwhhguq5voEK
UzEYRe/CG0a7Rqa0ze2gFlZ2TRlH19HtUeVdVspB7uYOZUZXy1CDd/PMsWhaDYuCPdjn3b7NMv01
TP3YQzwry66lVJYPhRdXh4Gm9I1dTQUne1Lo1BNi1crc2Pc+GZ2mbDsYXO5arRn2lLXV6zrIyoMn
Nc6t1iehim0/RrZDbvxDk/TRM8TL0xGcOinvaQiVXe7BXa4Pk+9WhdPBOWUYvb8tEqs7IhqPDsAQ
Dsq2nDTllxZ2sNzUXUgQ1amD55r+4N1qkpS8yFbe/3SmNtyNzhQ/jX3eHHy/Gj4pSRKxAyN7uomz
yNumvqE9lbUibcIU/ghXw+e9UXYxwFHJr75BVR2qrpUW/lc1isiFFmFh949elqXXYEAl8qNykzzp
fe28NGrpP6ZgDb72Yz1aeznWnKupV73sMFlSfRsoicU1b4T+Lm1i86krEiSue1tKlNtGTopng/6N
G1Uyo1+5QYjo9pNDGlnX635n+1nruGZsd/1L02fJJorK5tqcrHFrpGm0i+kRGteO64XLDtknuBZm
ajTkkYVYq3es1LDrlGOhzeStNEFiPaQbKw825GP23O2fjfKnjjqpG3Bwtm58/X30822W3xny8P3y
NbXQ4ccL/eRjhIisluWi9uP55k18yAo+pVm6jaxvw6Btp9b/lZfvpW/cBh5BZwPfVL32tl28vE4/
QIgyEmTY7WyY0119dB1l7bYts21Wq4BMdcSLlIOuNzszCbYp5QCIed5WBmDp7sJ/MhUzWzHcieex
gCSVEUgV7i6z+h4H+jaog72W1d8K5cfkT6HrUOdozNzfJkXA/wwrocjiYiBfYRH48voT83CAzZDe
sgBVAw1+MLz2O1vlusuuMyoeK57OGQnxlgZ69T9T86ecvFpyCX2DpgUlLhXlNnR2clTuclpwUIcd
u1czvBqC61ZdifgXYnF6Zec3NFw7aDwIwxvLie6RDiaI5Ao0pv4VabzDNMkwQmXWpqjiZ2mtaXQp
9KKhBSoVmrchvxOiu8CXpClpMRnW4aZHgNlXA2j4jl6yadZ0VBYiSQWVKLKPCm8XTeSh77Kg1gtt
JPTS3hu/d621bqOl9XFqYB7fk0njGFTL3MZA25QhXYl6ep/13pcEcXvehEm5vbxI5t0mrhGNDjuo
Iv/NcAvTBaqD2xvg2CbrXqr+NYjefHMlO7g4ZL9NiL0xwSiNhdRjYtCGrTnU27q6+k9OiOF95k16
b6pYaKvvdndorc9/UeNAPWKW46AeQJlD5HnRQHCMcazwgggDQD6Ih+Rl7UqK8iVTi9suaJ6mAD3p
sl+riC3tJ23mGUM1kJ4tsaU31hI6vmW13nS1AnXAdzndEa5JwbSrk0+DvAJ8XVp9dLg5CIRBRcYK
P199iNe1tTZfVbHyCc2ZZPouWTfD2sm0ZAV5GwUeLvYrmYZzK23AM1PWmK8oe6hp7fQGt9S40v8c
2aABFP5tR9hLRuE0fRjLeAPjs5xbh3pKbnMCxySTV0pFS4scTXib7rN5J4mFxEGqEH8NmCau/9vE
nm5hWDn8+SqHk5F7Y36k84w9H7Wxk3Wubio4Umv5NJll1rYcQm+TqRSO/sLUvNTJQsOvIx7ivVPF
SWI5c5BQu+FwnWU/kam6bGNxxGhRnxX3aFo35t9PDrpRSdrSiSTcGR5j2XA9dQXDtnS0mScGhPHy
Az/smtGrNz5VZLqoXL3s3WRNjGABecxmoTkUYDH/ULo+98MMwzLIY3NuYJPLQ53F5GuMZhy3UhBJ
xyDvm9toKsmFFpqRKhvf1qOXqZTrz3mPZoqXKsMh16bsrqjgx18JPZfG+PTbhA3QTHYFlyBLpso6
UKvDMZf6/eVpXEAKzv6jqTTTFVG9F26QUo5CrbehuI0nnbeh9qKUX3s1OMSI7xUZZaf0Z1HIT50R
rISyy879z7AoZgIU2q7DkYH3ImXfW8E+U9aExeZvF2/HE99ESu9mygOlMA26BTP5tSnUg+/VV5MV
bApL99249CFZNh/rQv96eVCXlu6pXeHFkGgVGmoyrqXSY5l8L6Vrq/h82cTSGQxqddahRaAVHa7z
ZYtYwmBbHtNG25PFI9N4MAGNyF8uW1mcoxMrwgJsodiI8xErffjDLo7tGu5l8e9zK3P0ztjKfx8b
J4fIZGaclDl7vFNfpf42lldW9+JEmPB/UjGnmUlMk1fAd6xBpQzcVujZSYM7lk/dJK8k/ZetWBZ0
s1y7vD7O56LvA86HHi/G+jnvd+X4WMUrF/uiCTKFXB0Ee7B0n5vwFbvpmp7Tthz/DV/uAcpDelX/
zao6MSPMtz2l/F0LT8roaOgxXQgH3XyV05W69uLiPTEjDJiTyGQzUh/czHhIi9vYOrYSwj2by4t3
/tgPu/+3FV2o+PZOmE2JjxXV2kzRrVx9g0nJUY72sFPWqJAXPQLSx39o1wCjOZ8fyCfNQavDZhMp
t+FEs0oUH6PqB52IK1DkxQQAmnv/35LolUGiyObQxqtx0xZ727wxijdlfAuyY5zlhEnHJnpK0Wj2
1yqDi+N5Ylk997Ej1eA3WUwDZwBd4nPa3Grt69Dep9HtUP45+I5rCcKtmeAT8J24cxNaOs0MvCRg
1ocKYWT5sepdCdXttTt2cWfNcezMQEA6Yf795AgiqIjSyGPmQjjJa11xe+d7FxwvL8XFc+7EyLx8
TozEZtW0TsSkSYbnKsMzOaPLBub9L671udIEd4w8A+GEN3RcdClM2MzNxNu5GYPN5Cd3+eBs/KK+
yqxq5U24tNxPzQlLwW80gHcF5trIcxPd37fVvwyDa6jjNbeEyZHtqtHaFDuO/U8aXNN+NSYkZQ9t
tL88fkur4NQhYYKctjf6psGQQXEY7rM8uFL7Ne7wBaYLDRqhufV7zjt/RDfXaQv783y8ZjtfysnN
3/jJW6UfYTFsoxs5eJZ0F162UL+N1E9xtvGClaB6aUBPv0A44GWPLqu+4Qua9CEZX8hsuuTYSQa5
ThT+xbVIiYGNRRMmORchCrLkOJ3sgfM3HB9U6UeZ7rW1dM7StJ2amPfdyb6SqrpTpdnEmCtPWYQU
r+ntG8jzLq+OxaTnqR1hHcZI3RRthp3GuXKSf1ppR2unn//SDNrksm0wblLnYVhT4F44cFkmmoqM
GLSaHwQhJhRECQiwqlSlqyjfuxZKYcgHlZfBozjYruyBhU19Zk7Y1F0eUhVQiDGg9aaKW25BHB46
QKBEUCsDunAenpkSlsZESGb35hzOdOmuauJrvzZ3l+dszRthaVSdZGljg4kufZiUt1F5saeX7C/i
MhyBudtGsIOpEu79stcdM5+4pob+heKAER6zZmVall5opzZE5JqC8lTWFNxQo51sQQBvHT914aL/
2li5q/rlroH5CQUfCNbGp8uDuPQ6PrMt3Csj8hyO0WNb1r9Exa6Pr5PikIevU7mrg8++cWi0l7E8
9sVWl580c+UEWTitzqwLKzLWAl0vB0Y39fVNIP+o0JuNA9/1cvk1L9ZYWdasiYvSSYIknmM4+CoU
7afeIbCdda6c3lBkXhnX+cuF+5rnNkHM3FKpAxs+P7i0qFA728MzYyzvjVK6lUlx9Y3/WFKXA0P/
Nc+ogTfKcx97D7YeIpLw5fInLBydZ18g3AR5akuOEuNtNHQo7dm9QuGtUiANKteazhYH9sRZYZPA
55O2coazbWjcBJK/L3TjWnM6N1YT+tB+/I1jJMW5YaG4FyNH2Z+CJIO+e2OURzgOp5xi6tVlE8sO
/TYhnC1JiEi6NGBCoV49WG4RT6QYbuPuKopfL5tavANmpAb92jP3urAoZcrhYWVgakwOCC/K2g06
dLq6C7PnwixX9tvydofqDRTMLOgnkpmyCMpelROOM8SIa8B/uTnX7Sc3Gru7xKhdA+Coavo7M/Q3
iaK6ObLZrfEOpmYlYl4c4pMvEbZ+EChDPXVzhAmis0cyJ6OZjoaiatsHKwfsmilhNmW1dxozwGnJ
QsDQBJnVxNuqat2o+wlHytoYL5T1VEQD/jfGQixRRHCRGwXmRultQIC0pZt6Ji72YQL65JiPNCy4
4RrtxuJtaEPThH46eRYRciRNqtnmFUa9NnZH8hS2WTzRPqDkazy/i+fKiaX5S05CMsMo6W/TseST
/wrpUQC2I1sr749lIzC7INJtA2ASTpTQrpvYkNNm0zeEJ3axj2p7H8hrUhbLo/Y/M+LNG9eDNMUW
Zgb666Vt5j1CKdQ7K7mdNSvCHWvTlBoMScaIxQdj/NU4j1G29Z0/V7MkkpzZcP7fmGnCjrJBv4wK
DTEbrp7mKNfhu9Rl5VsWRz+VTgt2l8+tNaeEcytNGtuJPYbOi3+Z484JP0EUkPj7y1bmrfnhGnUo
eM3t+2AChL1kWLXtBCPv6sQPtJ1emP5WH8O/CiVPrMy+nizpcHACQCqcRSHiSDzhrlQErTxU4IAr
XfZn8bR3dF7xcyWcppJzS3mShpoyn3qmhZiQSqkIjtZ/GpaG8yABkf5v1oQQYNLbgEwTK2Kompu6
K38mFsjRolNA9GkyAo+9Gbqp4+QrR+Di2jjxUti9bawD7piTFdX4UqR0B4LpyaarRNU2lx2c/5C4
PKAwQpCBi5NODGE4datrmyxkZ2U2sKgGbdo8dEdV2sUkAOWp3qa2s+m15HDZ7NIswrpHIz/4StiP
hbVfhroPNwFrvxnunf8j7bu248hhbb+o1qocXlmpo3KyXmpZslU55/r6u6m5Z9zNrtO842tLsj32
CAwgAILA3rkdNY+htA3zj6iaSZPwqClX7wen4hj/VQI8axAHiDMiYJ9pN0aRkFLcBMqdNj7HsZf3
dpH+heqcymQO3lAB6DLLIDPswDesbosmI5N2g8hANO5NXoHA2v1bptj7BkUa1GHDzs/FNKEj3dRK
5IHiZ7QjKJ3fCkh3hiRRDhTBGsiGk+kYIe/1/ptk9lKD/ghmj/5YB7pQQfAQFDSDnJg/y+q5xrVS
AKGgWeN8KMJ27lLS6xXqSRun1Hp/yBUfdMXEsnovqBJHLBRPF3hw0XTS18bGaHdXt2GhCNDuBalR
OXgo9Ldk4pygtdgIFRNgikL1BJ55GRlNA57YZoYMIUJT1mwVAmmjccDzdda7qIe7AdPsyEHOkVbP
z4lQxi4NubGIU1ghQjLK52QafSPqnQpVu3FcemhOtAcVddP1j0qM94n2paTLUZWeM1EgCoDRCsDG
qspyaILCv36u19XwZGCM4RL1sJ8GgNXZygQcWuFV7pEf8bP5U9ViUgAxozoaqAbrt9flrm40CLso
YCjo1th6iyLBHRjlyViPqdhoRreRzRAv1bzHuHVDgudE2CxUXVwk7FAomqPwDod6aGYbhHY22t3d
Dr1jGnp0AFP5pEalMxgoJF0iztKuOXL6kvk/ohkbpo5If1nUhvX6sIvreguuD44qr6/iHxGMDSlG
CmedYvMsFOWCjBImJCUVEv5/s1l/xDAnpipQVpYhYWPH6eS0VuJmeuuOwGu+LmbVtZ0sGHNG8EbX
Gy11bWa81RbPLB8sGP/0kPRgiNz0vO5J3uKxmt8B0KScsT+Z5LTjUdcP+vTr+ow4KsDWmSVJMFoV
jU+F8mlSbrlR3Or3BxakhuZp1GKxoKRA9UW0uNApFLdd81hbm+vjX7VaILsBQBAaY4A8eO6jwBBT
GlmLU9qJ6WFMdaJIyaNWPelqtWn0bD9MvD5q+h0vHMCJREYH6lwXa0uGRH3e6uBzR7GBsNHKX0Co
uD611d0/EcTs/miJIcoAICgyb/tWA80lqop46Dyrs0FBLZqK6FM962rScRES0B/DBIxwMHk2bcUZ
+FSR+CYCYbhbRM5+rUWhkomSH/CPoUSAbZdS+zIIyryhk9q06qspObqFtwOO7V7VCuAaIvgELQqK
8s61QigDUKHoWLpQz5ymG0mS1fCeaIwIN0XUEKHkXCFWl/GPQLasJurKKs5HCKxL35Rvmsbtyt+i
+STxcI54gphrayiY4C+t6cwE8FR0DjDN0vRDlmxr4TxarZ1cxQBWNoj6KG4E/fuT+1fYZlZtmAMq
hWS09g6ubPGe79ck4N0eJc8UYBrn91xCBSxJyyrQroIXEHup0FfwFzWTqEDB+NHcBNpbnQkk1VZS
FimABCsd7HBEUZsTIZIVRo77WXXiqGoBxDzQQcyLRrakG5KgHoHfYEkvRoa88W/dOAzpUyq/JJoT
pbuBl9GiKsyYIQ3BAiCbcGeFA2cUIWjaPJpqMNZP+nMJjJL8tlJ9XLJMM0Jy69bkGYoVa4SbPp5P
gQcOrjk2SSnLAHvTJeA7i3U++JMFqGLUrA/wSxnvWXhFLwBQoCDTi5sHyofpGTjRvCyu4gHNqejg
tETPrOafiypylHt1NiciGCNexAMsnwYRUlsTkAU73Xg78CBeVmydCRAjUIbA2KE5mNkive4TJa4g
ZFFwNwzRmIzppB7eGa47ijXtgyDcFACMjTQG62RDKVdatJpRlKHdBCIMPNgMqq+gJ0sgBUpvsmMV
PV6XubZHyDdC3dGQj5pnZm4AyaiSdOgBw2zmXhFUW2QxODZ1LfDHtP7IYHJnixahdj+FjLQCxgBI
ZhX0khe0O85rOmdBf9biRJ0Xhf89z4mCIoDXWCgqgv9g7ZJVVLFljg2g+W6C4Hc8PZY8tvFV1UBh
GSqtcagukhXiBELMGa+8dlc91ZZEQuXTyBKY2Zfr27Sm5yCb+1cOY8SjIkaHVgc5ZWWnCljTb6SO
E+Gv1UahglvWkSdAMS+Kks+Pq2DE2QTSQWhfXt4vSVBtAqB9NIsCJgdRDTegvVv8RqyKQylFW3Cw
/bBGYB8WS5g/XJ+turqs6MqgJJh4t2FzQJJaKIGUTsAfz6YwI61ltC9jGYV3RjZVn7NaoNsyGSsD
rAy6ljpDW5g3URrpttKjqRGUXEmxwTcv/SI10NpfwzkdJrMdDVDH6WFJ4mW5CynHcCxUkw/MwfpQ
RWH3rAG+skGZdDWKRAy1+A4tDe19JOjpo2ktoIyZZSR/p9l4ia1RqpwISF33cZBK0OIGkMtTAoxS
Obkte3qNCKrZBEPFEHtlOpdfYyTMIUGzg+iGwMa6k4oa0Uwt9fJOBgDHXxSQYDsBSkbZNy3w65xv
JxCEylA0oTJ4gT9kUuOLQnEIwvAvLDCe7wHfBGpMDJsx8toU5nqVLBTAzritgM4y4yWYaOB4vK4T
a8YRbFDIXuEt1AT6DTOfpZbGwcgxnykZQg8PrYEHZsnaqY2hfmzCdiZLWMq2nEkj0QEc7sqoOXm6
PoiVqM1CqpyyZcOF4knxfE2jYKoyoAoBLbJEkK08JlVKgP88jM9TOHPM5soZOJPFWE01iAZ1niFL
sHZW42tRdwSfZWYInBh7VQ7yIoh3EGRf8IwmAx69lhDrGkeyeT/LeCfUBABLWToQEBZdK56vr+GK
xwFMGpJi0HScJ5YCopjSGJ3KmJcFettRQSnkyLver1jLMxF0yieBx9ABrG8GTLA9gistAe+1Jc1O
N/Do4NfFILOEYAoOlI0LwtiUypmqvtp8NDm6ioPHRPh9fbVWIGcpqtwfIYwa5GGktQlVg9r4zlag
T2hK3wpxK0nPSuZrAEepBrzk3fQoruLpxsr9C8IRmgIuBZVobHPhEglZkX5jV+stqN82Y5sDOP8m
1Xd65LTotL8+2ZVY2AKOu4iuSNCJY1XP9y0fQN07N1Tlq3EbJKovTdM73gL2ZTgcVLWwxUXdasr4
cl3sN2IDE4NDLi3ORdyPXg5G7ih0FCcM+lIAM8Usn+GRgMWZe4u1bFpTIsqMDv8k/gi1L7HuHs1Z
JpGcvML0OrkG5BhUnxTNewoud7UdNxUA8zJ54OR115QNWXzEnxQwD+2K52uTodZXrDWsjdzF+xEP
62U57Sbj9fpSrO3AqRTm5MSLWfTou8bhbKvxRgUwKdBPzVRpiajHy1Ys2vQhFS0/NILcrqbx7rr4
NdsAblCQswEdSoKRP59kFYQCmolwopKp9Tu5vFG0v7gxoLfrjwgmksqGJFd0emg1Mb4fxPwhiUab
1oBdn8naduHc0N5SBDAaC5Sjzm26GH2Bi0ljoYpm8eRq2Vr5zBFjrJ1QSt2MyxxaFxV2xWojGBpZ
LUEME0l1STILRwcYGdroiHnaaN4QabpnDvX0aPbVcFNlWepkAI/DPxIwSBKLcTcTQ4xamSRTByQf
wBSXjqg1wmw3UZLegX5XOQJGAnlY8IXfyl0STSQQxekQDMayU5MgB/C1nISktoL6tQssAG1FUt6R
Tu/iw9g2y72ljtVTm1jLbsBjuTN01WKSONcB8FGCnyokSlUliY34GiW1QMAZPhUtCwe3lMtyIxSS
5YRTFNyZo1zDw8vG6IGAtQCCrTr4Sj1ZCZFbs0FKKLprBgBGi4gOtkIRbNNSkLeGAC5oQypRQWsG
zjJWFt65rfkWSMOLr2qCetBqXE9IlPVlDm7L2lxIOxbmZz6pymZe2uVlbnQpJ6ORVHfKggw7AS5I
F5AZMD4u+jmHpymbJL+v8/SHEMYSwA5iHa+WAgiFOTZyNQ4ywT4tweWA5Za9scmW0BaZgZsUyuOM
A7imq5se/B1bFTmgF7yNB8DUKPrJqYTJvJHMPinIhAIkTti3dlJPR8G4pQxJyGrUMIrRWg5TagCU
qfevH6E1W2TqAAZFfyGI6llm8hHhdKsODayyKYGxLsLduwphjSpPyMqPUizR+2ZuK52X2lwL8kzg
tILpV0b1MPtgZFnAi1RaZEgK6SDHdimEqBMtkHrcVCIv4bQWfJ3KYvIXeZ9MuTFgGSujBvRLn+Ue
sN2euqxuHlpL+AtmAwVNin/mxni6GOdc6EvIi5ZsInHWoW5yFg5mHP9Oo+w4G1HlAMWjcMUCiCm1
MTZf1zd1zS7iG+iokIP6Ijd0buHLGUAyWYcBSPWAy5BilW4wjx+B0PIKUtcsI+C8kFpD5ph2855L
Uqe6TBAIwpWpwWuRDYNt1SjC7RS8dmtgjRBRFt5owD65PsE17TkVy+xoUlZloND8Wt0YNN0aG46a
IkYokMXh0USvHcJTWcxuFk3TaomAxQQ8H8kKbGi1uT6b9e36dxFZjkK05QptAjl2bN7oAHQfx32T
flyXsXYGTmbB4mmZvWgtQYcVC4uvuBEI7iGowAhvu3rgtH/xJDFGC8gGANWm69Wh/6+cB1sdHxXT
nVtOGMPRAZZXG1ZfmaccMzKb0DUWr7RSZ1mcenwEshTHH/DmRHXk5K5ToLZq6FLskJjHpLcmElUA
1nTrlnP/XpUD3DNUXKPfVGWvAn1odYpMraLSRU5ZOI12rFSTGBJH49blIBGOPCuuAaw21MMMUKKK
ZqGQDR/6rwZwVarmTsHXX2gdfTH/v3IYXWhKNKUoBtZNkjPP0uuDqAUvSWbu4NB4sD+8OTFhbZjX
c5sZSCBrVvChI/lDQtSDtE1mkrE0Hv7/JsYoxIwmqrodMTEBWpcDAktP3Up+CiKe71rzz2AJ/HcF
WVMuz2nWqxCUTgUx+skFzCoRrZdFme02Tu/ypgKIfM1J6vKk0rU+0XdcQyIN/eGwr8luzESn0g8g
hCWzBISVHHGkF3W5d31FV4/zyUQZTyJGoyGCKg33/EF2cLsjsdQ/pkWNKFmwu5LXd8/TFsaDxH0z
oAkO4jJtJkqw1QeAi4FfhkeMuCoH8O7gpEIV8AWdxjiXhTTPSMubWXa0osjR0E4kIKOlFzzaz9UV
PBHFTCnXU2sAjCB9pkE091OfNqjvAO1AYTf6XxSkW8hE4qkTgO+ArGGcYi+bY5UXMFSaAqbrufxp
RNmulmVgasE9NurEMVhrzxunAtk6Z80Q+mIQ4VVwsd6KlbrT43bfhuK26N9ApXirazqRIh1Z88JG
nSVHOVc9NK7BElh+JQvvHOfnoZ6yEjTC2MVMqJykVgDI+BFoASeqWdWVEynMBpa5XPZdAikjHjmQ
cD2IUeL1KS6cWsk54KsXHNSAANMKl1rknBi7YiLz0IQ5ZAmdKw+Zk8oxgm9HBoJfoxIzdKZQIepf
dDJbSJbjCg3YSprJPl9HudfrPBvxWFTPgTfpY0UkkH3pQsfJ46zarz9yWPqVORLGIBfoS05qgUbs
HYnqsejJYPpJMNha86lZqnvdftHNYdNbJ1O7gPM35UITFIjMsGEWzjmYKHO7rd8TqUBeh7N/PGmM
Y13MiqLeYiFVWlf5GAoPunWM1McIXbsqBwqBt5iMYx31QlcLEbL0oXYXwZkLr1sQ2r8A8aUGxGPK
7ULmSWS8a1oJtKwMEqU58TptcBIrdMdFcsI+2wZT/pzF063e85g06be9toXMmZDQkjWYJcSG4MXK
6wwvTxonkFwrHLUQ2wEYEC3weF9hFlMuDFiXGFnQWDhEw0tTv3XtXgkdSd4kJXIKYM/1liUjQXJv
ihHRAWyu7Y1+q1Qgio3t6zq7atZOBsOscxPn7TBnmPCgP+T97FbpHjlqjpDVVT0RwqxqpoyJNtaY
cZrulGYC9shfANrhBVNGz5CKkv0L7jsDW5V1A7KNApZQGn61akDEggA4h7N7q+t1Ioga8JOwKFUV
lErXEITiJVKi+TJUXiSdY7suhahA8BSRgJaRLAc7zLmQBj1rAMaihkQdbWGI/bJXcbmR/vO2nIth
LAgeokMlVbD3piwPbmGKgTvHXeZc17BLl3YuhVF3AVVAQIXBZMxFdvLkpcliUgcfo/b+N3IAv00L
kPGOw8gxp0pLMh2xj9qBpSPQdguyMEQZOx+wfTxW7UvzhEkB7wPlI8BoBL3C+Q7JFEZ5UpG/76EG
0fyooAvXcCIAIwAIGzd5nFqO4l2eoXOJzGblkaKnYSbCn+nLDe44pLPC++sruKp234B8OmhvNIvR
7cGYSgP85zhESvZRFKP6ih6YwA9Siwd6cxmngppKRVEjLeDGUxATTGWVsEzSrOL9IS13gPEaOtRa
IDNe/8DbzvVJXbpJiAJplKkBf0qXZcbALWLd9v2kwdpKu6Z5lfQnKdmCJ3lWYI04C7gSUp0LYwxd
LMphKSwQJmeOpB4VDQAaMRFNb2jQYvHYBO7Co49aXcqT+TGbNo+gQo9jHWF4NhClj8kCsG3EH0Ow
4cKGrq2loqPFxcJDiK6zAQ7KHIKhFAxsW0kmQSGThdT8UAPGZXD6Zp+/Xt+6lYifFlP+kcfofBEb
apUYkFekz51KMvEmr95xw7Ct8ijMZJo8s7dbi2Ow1s42sreo3kN0ipdKRjmnahKiNAPAHiKMIAGy
vAXuH1eKLJJWG1l8NtXt9XmunTvAlwEyGTgkKH6jAzrxKSD9WNK5hsAOjdrNu1G+TMGv6yJWnrdV
8UQGm2CsNbmSu0agb+jN41IsTt//BIv3u0ozF7N0J1XqvtLAcm+Ofo0GqXR5RbEhx+GslD6dj4Ix
m0kWRxgGZjqOlV1pH3VQ3OdT6UlBYcfgxhtDhMsHQYj9ZuiBMZ5xXlPWDsvpKjAKlZaSlqM7iMax
lltXFVnU10U6aMmdMXFyk2tadCqKcUclEoa10WKqIvLTTdWQ0HCU/pfSegjo0nZjDH9jfE4lMpau
1JTEaBdITOenpPaB/h2WORFAENENz60RupFoN+J/z42fbylj8qYGTm+hUifjuUTGTeX5dd5CMgbO
zCWtbSm7S1ssEQE0KchBB9IW8WFQSldRgpcCJZxLoT1cPzJrxu50ORkzILRBVaGuF8ZOB8WQDr6G
jhgd0KWj30myjf/7zZ+uI+7hhoSKYZQJnRuBpauTFs1huHnkX2M34MJPCsvJpefrs1q3NX/EMEqC
F+lBMugJ6JZkA/KJo9qprijXnAh2Leg7nQ2jFYCCCMVWgRixfShG6pQUr6hsI9E31+fzv5iUPxNi
1EOpgzkBNjdKxZCQn7LO1eJXfXFkw1dGtIZ59Jqo2Uvk4JGXE1qs+ifggaM/AyVqlGbmfM/MqZXK
RQ0BPJlp4+88VSdfT5dkW1SGiVfGPBgehEptX5dBrZ2h6cuditdct0lywbu+DKuGDY/OAO4CDBaY
e89HIkRVmpopRiKIv0EZNTZeJezLnFZXcibNk8QoEC3QSqIckkwrtEvDLaqnUnwL68gtq5TjL1aP
/smsGC0KkQRQ+ypCLjPz0AyFPvNanVE8VJFci9F2/irFL9fXcTWCQ93hvwvJqBO8s2AsOtRJM3xQ
Mgq9K4IwINHtoHGG/t6acUfvOUu67pxPhDKmxqqDuO8MrKlS3RuoBhS1fda+ZovktlLoFU2HDgWk
Xe5R5tpYu5RXAcnbUmoJT+IPJdP72GiwzDnonaPkiQLF4Bqjqq4Rc14Gv3ugzxMsMHMnU2VinWDS
hjhtMVWj6Z14XCATwpbkuU51u7F+5ApIMqpx32mpX8v6DwP8CCLAtYdpPIjDl4DqedjObSZ+WlJk
4w3GVybBT+LgoW6SfdeWdmbxuFNXEPHooClmIYIz0P4welgrMzBsO9AuadIBDs8e9Z6o0WZJbnDM
wW1qosJ5mB5AWayPT6O108VXo+fhEaz6o5NBMEoi1cvQYKOAcI8yaSKP77icxqCEmZ1erIGD2jpT
rxkc1Vx1FydCme2K5TwtswhC04YoNWaON8mKRxMHjHto2KVW/LvA7HW6B829OWgQU/WpAfyerJ7R
r68vqIyPUJNSqTPyYJGc3knRWIy2MUbdru3jqCVJHve/VSlRVZIGs/UhgoJ2DxR76yh2udmRsLDU
+X6Zgu5HOaT1QRraAK1thtY+AF2o92ZQkUWePKYWJpanJglrcTHsCGC5YH4xs3oXJlq3QfGIsi+N
GlmlWpDuJyCpPpZNHyPZBOqsTRBV5mvejsEubUIUn5dj0DtzXyFjp4zLTWFYmZ80huab9RK7tQDC
vdHsi0OetIaD5FjjzOjxe24EDbcM3QrjXYaioFvwohs/gfhnHvN+qXrSGqacOEuUI5ndoZLlVYmm
1NMCQ3QKVHmCNBDt+2PVKj/iLu3vylaKc8dCkzpez5bCWbo8ehKSQSdZlJt3XTbMBklRxtKRZQ4U
HzzVWoG6x1n/FLFi+6gOaeuu0YsoILYqMC7XVjRtTAuPZahWMwB1SoltestqXsxlmJ/AMFDfmdMU
3bboxdyZQyptazThuNk4iF9xLQ/3ZdmIP0B0ZW3BcoHvGJhN7lWzgQ1fZqnbNkih78IUOG1AgQwV
Bzl18xnAEd0xqme9AuylWPwKQNHjgeOpD+wQNRUbycyrHK4ua9Rdn8ySTuSoswovNWc0gTZBoAGK
Lkj7iSCJLc/ETGTpYZ7a8F4N5Ig2e2TBTQuerTtc/cDsqtdm/m40YdCSMgmrGAvfCCaguA1rI6qF
eicGabeLAKpwtPSOgtWIZuIChGD+UirVsoV0HhX/umda9YWg8VR1AESjU4Px8HMGRQZiB7iCu1Il
3VwfdXUx3aAff+aJ+Zk2/cEoMGqtnLfXJa+HORYSKN+FaICwOPcPca2AU2nK0XcotV6gtKldmtbP
NKpVr1GGEE2jAkwxnsGJmAFrQpBwNy/LgnN3o573wkacjIL1zF1TmiLS1TZSyTcANvNVYbvkfp2M
zvX5rrrDE0GMoR2A9SsgJw447rrvUZOc/aym9EsThR99bJJh4TEirsYcKMZWaKmWaSKheL6+QpZa
QFdKAHc67hXpG7+nMR4lw+26EMGiM0zHxHD/+yQpkwRl98Mn22GhosOmz2bIFJsPyv82aq86YHXM
/lXjvX+vzw+5DTDEm4AMYq82YQQGMRRhgI1IfAonwFLstew4Cb1jomDLUL0YxEGSxJngmksBMDMq
kEGYIF0QXw9WHFZDV4BdYimIBtzaqIvdChee6+u4Kgb1sgCWECGILUEK+zmvhwDxTLlsmhTGWzjK
3dd1GTSkZjVfO5HBhNy4TSiWIkNGaFS1JzVo/65B4cZZsLXzdSqFzvQkCgzmWelrCVKGsQFWYA1a
3dQeZaeZQk5Yv64QCq65eOhCwp7tgIv1okoEAaK0sXGXUSMjbChco1235VarO50UyFxEjemABol3
3L4t5elySgDiQis9at8RHoL4molpJkMoxzqG96qc0W5dPBY4kyMQgaDgxC3tyAHVtK3jE3c2u3Mn
e3QkOyAJEUllC85IAtdwNKfnrMo3tNnFuGQNjy1owJcu3hSELBRHwbRGUrt0XIMzOCjCtluMayF/
xmXYsY1Yz5690flnVKlT2KET2IZj2hXHGF5gC+FmK6JrCQ3GQDW6rF6RRvhG5GAmYs7bOCNS6DQW
gd3QH1tPugk2Qr7XSY8Veo7I4y/eosisVrLimbvJICZDCeqNiQgRAYOPfG8adrF9vy1txHYKoE9J
vA28avM52BkpSEVuZvIF/AKb92QBoDbmGAIOm5ZJy4gokPrEPff8gNT50g5KnejEcZy94xyd/RG/
8+iH5xFvuyUEvxw9z8PvyJb4Hdn6Pnnw8eV/fuDqWnyQB+Ljr7f49QH/Dv/WpX+PLzb9sPHDoV9s
mzj2/b2zwcd+A1kO/YJPGx/0n9B/Sv/g/Nq/3L/sf+0rp8Kf9nt8/NrT/wXj3HM04rvT8ExP0esr
iij7gTYosmSxW6JFhThluUk0UpL3f5RTue0cg8xuTGJ/8FA97uT279GrbVNxg8dll/njfiQ9eakc
kXz9Mm10FjrzTuCMTbpQF5wcSjgC0j0R+Gw6Y8QyeWryUsgie/+Wk5SEdKk/X23XvueUaV6AkOKM
ArZAhTroaLqGrHNtiICfEGiFFdmy3zjYdN8/tE5GsB/Xjf83KP75cp8LYqz/qMhTOscBAHdJ/m2y
AC4K7dZdBX9SMEn6mePn/u3NOVru8dYj24lO3L/7VMlBJbWjuZWruZ/kDpEjwUMKefXdR3tz/+vX
nkeHdWHc6Q0ZgN8K6orAvYwlOl+YfkJ/ttwiF1R9JqqNZjJckobd/DZ+TD8yjve92AWoH3TRQj0F
Nh0bwew30GCkYRFAcvnmfXjb33ef7s1jyDXNlyUbtJQGnFt4DAIpsnHx8CVUSh8teWy/aAR7TcgB
q0tsd8PRqu8n1tPNpvNBzAIGLvAdU0Dd88WTAzkrZdw4bJiXo/d2/OeHB6tyhHGhH/8YCmosqMXw
qf3Y4r/Tz+8frkvcghwONszG/ebrfuPs72Ecfr1sruvlhWPAUMFLrlMGIdrSKjJuNK87TQ3KHmSI
dmvD6MXfFsve8JoVv5+mmDUB0he6M4FZhBQB66/FsczTfMbiU2sGW4tJu4RzytZ2GPBxEvI84PlB
TMAE/Y1i5XkdgwwxJfv9y945vnv+K47Pq8vZYolG8xfTOZHEmE+xCKXAiiBpfzxi22Cb/mJj0PYr
IdoGZTEYyc91KC6tMmnjhQpwnLej95v4UAd7w7G132i87ERO5TATkYa8jNISco7v7x9PT08hwpQn
GB4arCz4Pf4E0e7BtTePX5X9+PU4EvrzayYziegvnBew75LTyxEB2ANQmuijZQEYG3QJgjpTgqbQ
47K9hUuGj4Sj3GzgKK8v82UmE/qPkoJ/hVFXdBIvjwa8oFZTYXD/cPwP8PKY6oY66OuiLlwAPWpA
1TaBwP7tbJgLoohMxdxZ4B2lUQeNNrb02NPzT0OA73CAJ3N9LU9kyufTC6106tu6g0xUexN8AQwd
vr5gtiki0N/+q393uDscXM4mXiZbmckyjrWvBzkSUwiGBSyJ5z35P+wbnlFZPe+nS8oYWiOU5KqJ
6fSco0EsWM87H5r6zFOTy/cpZjqMh9LjrJHQ+wlBb4639ckNT8LFfeZbO3SE6CiVQDkN20enJGWB
hNM/O7U3yBsIwV3Hg/Ov3M9vU2lv6BnglJ+uH/8TsczxT5UgzxcJYql+pOStt99e0LsKdzDbnUPv
L4gIvQcCT0mjjg5RB/FfAcD6fafKCC55+In15zimb+ywCytwMjDGMZngBF6ArvDPaYESOcfvLzg4
9PBQjwpXSQ8r/YKv+HHAr9+H6Tv4xmrhGHPOMD0vV0bF1iMLdVD34tmo6MgwoH+8Nx0FHQu9BLjf
npQ3AoWqNDsCtPujGArgE4hjmHUpSyvT1AadllTw9z2FXlXoLeQVs7+xd9RMOvceL6j5ziWdCUZ3
pwbECwt3W1Q1Koyl7JJCSCJTgUMqyW1IQpLbuT2Q3/jdQiZ8DWk05WIMBEPxD3f2w/bB37ouhvT1
df8LEdfWg+3BJWePu9D9y8v+ftOTrxB38V/c+PUi/ScjDgAaDjBhEd6jEOjc8NWCriW9IKbg9CLL
W/DVEmWzfGQf4bbcJg8Vafz0aXbGDx7/xKVDQd+CBbpuFACgox1JuXPBQoa29Qn9otR73cKfPj1R
l4I1eJwJoqoNb1++c1Pn+4LGLxNJGJC9gjGApYMDjV6pmnGe217ymB9xdbY3+/u982U5G14P02UQ
h/gNYS2mBkgSAJIwkwsitUOfqCwQ3V8+40229ZbNb8UXdtVLbH+AZMPWCV4xbMBT8e4I1GGcTZOG
jggIENkBQxEB0fm6jnqkC/pgQPSz7L8NTvqSbcfRl/x0W/jtpubYn4s7qMzIY9S9LrRelCvIGzzp
UXob3mT7IbWD1pHvDuNBPhiO6Bsc8/K/CEVJPJoraLaG8jmcRCON2gvJGEJoltlG6LzH98th2Hy2
oC75Kvawth6eWZ5rXjDL3rf/mesfsUxkEgdWDAIoiLVke364z79EG2DTdizuxx+vs5Nvn1HDwq2g
p5bqYkexqUiSAaYDPcfnk+1FnM+FTnaxSL3TPmV/9s1j/dU5T3dJRubbCGuMRBVJnsW97l635BcX
3O85n0hnIqPaapdaBeA2mTWyoOzhBc4NoFSBK/jyKw9y+Luv6HKueB7AvVrGSWW0t8xj1JgAjYgk
h/qrfpFhOrO9vpX86aF8m3ZA0bJrEA8SnjlaFYwgGgcHlxVknxnBbRoMfSVAcA6sBld00TxT+8Ve
e8jIeJg907Pux83kJy4300Z1lZ3yqWTGAgtGEMiBSrcXcyPyrvLUu46Q8NCGjk5M8txuCv9e2Wp3
vL397q49Ew1wD5Bra2BzRIILMFvnmjWAVgiQ6DnyRxOSqeHGulUIOoacwAPsoRfvU7fb5/eqHSIt
DEjzl7vRB548rFdB8rv2FjqwD1z15mbxC7vcyiR0njPO/U6m02fH+H3KcSdGsftF8fTStplS9mBQ
dPSXiRguuEld5ea9QryFmj+/O8S7wc63EUlutPvswdrmDsyALzyVrrblHIaLsAbkATDsqOOmRfe4
cZ4vmIWuAbGs1MiePEMmcUtkN3Aqtw39WSYC1nD5xZF4Yc4ZiYx2hBaqrjKQkdiN4MUvAioO7dou
9uGhxnFQP7X/hxw4dU7Mip9NkomcOhDToAIbIvtdIRyrHAJ/W/Zki29xDm4sIuUOeqL86xO9vIGp
oARGIGApWFoNO36+tIqgL0Mx6ZE9OPVNSAxi7ozb/AHoA/boJV+6gzoDZMHTQ3HzpbgjuclskZg3
Ofk5kvDj+mAusz3MYBinhlf6VutKkFLPyD1qtLtNnQlAJQ+gPPvo3MAD+kltl3iFkIlekuA/1w0x
8pldR5+AXLcLFmNG3jMn7U3jyW72VNr5Q7eRNov/DJQBLyPgV3G6G0B07fpNYVucssZLo4hhmAAa
wmM48isX3QRNiAA37pD06j5bjQyoDN/G+9A1t9HHciPean5o55HrWluJd9DobjM6eCb5QhtQPlEP
kNy6ZUaGN/Wr95fblqA+RjsK7/WhjXHKeQbxMm5DuCZJgMFBQh1ktqwSivOgJwK4yuzkoDjJNndH
13Kx9QKCdsVPvsIn4ziYNqCNnOmzt/uOXFe8lVNwPgBG8WJLz5UArcX0mukJmyUm0sH86g5vv0xv
3k1OuJ/26pfsqgQVV8U+fVIBsGSLu5sOz4kBAVA3b0QX7glLQoNY9O/hXBoiM6IsW6q0HxBnRYo9
umiGFzKY4vHnQkynA1Ekmb3/w9l39LjOM83+IgHKYUsly9njyRthonIOlvTrv+IAF2dMC6P7Ppuz
OcC0SZHNDtVVMXlM7hGJBOYnD6nUhV9wE/7QH0BpckFXhyP4k5n/ivVkfeASTcEP6CNcQeoD5ENw
vJDF2OPW710bYlZayXGaitDbNJVzutWgtECqlJSbyMvMJ/FDdHSD+Auv2235h1kc86AkWQ6eYRU2
0ey459e8Kb902M8v/RCZNaqH2Xu+ZHJuP0Ffg4EWRDk0yLp2tFpbcWXPI1RWX4cDRlsqtLDw3ver
wNUM9Fon275YI05VZi0dphm/CjQcshOkX/RjqszToqv1IER6m5rJKu7IcM4dwwTMzm5AcGpyaEEb
X5NqTrvAGUCWtVnqr85u9y/7bN7Ax1EpyQPsQ8PppHlqjedUtyazcC+2N1G8n2Ce/77SM070as0s
9iQa+rgLZZqaFARIepKstWfoDL8nZvUxYPFWaA+2/1TuliLLW6At7ix4ihCsYOhMgTu7/tJtJGLS
ZArQm9pKn7UzPWdr2ZN2NZ40GziUnHSrv9c64z+vLLL7G7cNLhHAcCY/mvJrsRqs+DDugrt+lZJs
N5jw3mZ+4p3oAWJP2npRLeWmmnG9Ynav81jw+UiF/dDjDsY5QO5bPcZWstXvx8CeVlpCcrO6F/cT
t+ClblNSxjT1Lr/c1CCESeJLdOluv+XjFXI1M/oaDdJhYP1wsYa1uEEWYUn3f+/5DxHE9VMJ8lok
hhpa9VC6YO9z6ncqJ6Z1Yspu9CTjbcIat8VOQqq04WyIxnjGdrBkOG1UPayJ+PfP4DL2hnV07z9X
n/LCGZi5Y/g9lByYykwjZmdcGhhwJkVJAZvzT/Kd4BTrwO4NIDhEB/GCk1jlhZhLWcJtZ1QWEZWj
AYvaG3oUPwXwX7tfg49Q6I08MaUzqCRGVwGMRH4pXGM/wZU9NluQ8y0EabdFdWpTBHURCgKAjfxc
v182Yz/UhGaoEjiT3uIfhoj0RAaIRic44Fv9wMOLcpvWARpg6bDdZgUwDf46qspBlU2Y+LDIExk0
xNhj1FZItAps8cXfdo7hAjh8h9n6hemuG1wKEAYQ8wJfKzrC+Kq6eH24JTkd6kvC0VgYvsSpn1vv
AGkl3VTd+KhaQBAjTX5u1yox3PI7N0vTeICKDwpr0RLS7bYggd+CYRvUWCnN7w0DWxM3UiPEP79F
NDEFqgQkXwGZDtGLQ/T+9+W67WcwxhgXWtSgsS8yGAsBPl/Vn9k6MTVT/uCt2B7cJRLj2SOFmBuB
J0of6GYyd0fmqyrwOTgR8VQjAk2998gMdpjEypAGiUffaby8MPV9cFgaqbmNCuiu/rPMnCijnsLA
V8PErFMHdP3fwZb/qB9jV1vIKX6m+Rl3dWWI2dHcSCK/DmEIVBPGuXh0Jhc1NMTXMlE/s51yh9zC
rPegRlT39cOSyPnMa4x1AnZGh84gusnyXDYaV4tyiQ+6K+7ag36US1Q8KlPyTcMMzPi1OI6bi6ei
jve0cJToDt4s/Jdl5g4pRlgYIT1K7bOukAM3EcFVLUkjxQdEOUanJpHVbKL32O1zczGhon/9L+vU
o/xyVhEHVboQnQmzegTgMVgdBHD7PV6scs25kbMYaM05KGAXkC8gxESRnzlOvZSC3aqFb1RP2Rvy
+f204oAy7BwMM3Zm+bbErjn7APw2yByrJFX0QMxg8GIKUK48Tqtjv8GUxFFyUZTlt4su+DYvwrpA
1y4jK0KXh2cMxmmmqH2GZ9c/xQeA/uGG+jUUxkRb+vTvFs4OTT3Yr6eCkJciHKBewPr7US3kQYzh
7zsTQgRhZnb73AEJoF1Z6qHzIIP7Hd13Z33pibtNiUQ8b//sMovsJy3kygh2c0Dd9u0RHY1hHZNP
fiuiBiTAzy82pOauyS+T7HCMf/HbJDSwr6k3baWNZFWmsTfM0o685oP/EIm2HVcKbu3dtPDKzUUu
v1fLMkLEzUVuoNSQmMmjsZVPg2U4PuLly0u78Z103d+NZMkm3cDbDwvtAYOCt0TW4QudGg1K2iXm
9HzZV2ayTY7TWjKjJedDH44bOzRQAOaHinkxuW0fa4kSxrDToLo9nVHKd6J1+ZSXdoBBtM3oVef4
AcJHiNi8v8/ubd8NT+gPkkyTAOi4Id7KfEOc8nZArGJe3OgutRQHHAor9dGBLpHZ79TnyAlxqHSn
2T6MpFmZf/+Aucj86gcwax+USC/UAD9gsHYAO39Em9r7SraqF+8lFG3VnKyXaL8WbTL+TxKjoVWr
C/zfLuwJWlTGIXZUNzrlT8oOdUXOxfC4YEfAhS6slnaD2C+tUZZhSCFQjV3myspqoDQcXW2l0Xql
rVrZlvtS1pf7brNYMpl7VVAGh+MFSzjyeqY1lQxIMcdqQryyrnsTXNyW+FnrZo+IN2iJEFu1s7C8
OU+oaZB2QjQK2S420L/UpTCKmpSYd6lBlAPq7y8NafMVv5FOmVXb4h2Mr5au6WzYoKNjDZkOeEOV
3dVcTsIpKujzcjIc2S3uphVlEPVaeztaGqJisgU7DgaSl8KlmfVqEmCAtKOrIiZkqjXl0GcJHysJ
CkSdmX6W2+huXN9z6IoNK8WpUZ3S1khvDyLJ94HDbU4061iKXW4nFrFqgMCBCYWoGLhNmehBBa0C
P/QqrSTgGHuvIgr0VmX7r4072phFI487cS05ig1/OZGnDMegXwdWi/YVFxPQpb35dmCGu9FdorWc
SQdA+ExPO2TOVDCYMGEV9EQ48AhwcC+PpWgHD9I7/zJaorqTA+SBC6fv1l0DDK+jUQEtVpQi2ea6
lnFj7RcqLdc1j91bZkvvkhV+FhhDBDK/BgT7E9zzT+1O3yzJ4c00wqCmRflCQSaIX6FSF/8rgkMJ
1KgwIpWYG3wE1OzQDnDHde01qMdjCO8hMlEX3YJRfM+91qSwSzfeokaOOUo7WHAyN8MbWDvQgCBT
xPAG5PNY1IjQ0EqLj98iHV4jU3pu7DNKW25n339QGEl095E1Nor3tGZbomBrRduSpOviHDiTLdna
MXd1e+Hb3N6U378JiNDr/eFHIbhcaO3nAh0dcrHBm2O37ylPjqNVAhUeYSc23GrJ4Yq3MRLKmZTp
FJRLgDCzapJDhRm3wohSs35O3mSzzgH96h8xQ+oEW2lPqospk/Bt3WGvmjWk3r6/+dfF+gd1A9de
Hz9Cg4YQjieoJlk3MYJ3Sh+6ODUF6IpgXNvV1/wbytfJY+Gmmzw0p/XwPTSOSBZ2/TbQx3Qm7R7D
KaOWzcJv41yKNL1F67rYC5vMFU0oa3OAvymYVMfo0BSTYWEycqbIeG2SfVsFrQN7CEyKbu5Fd/e5
F2Bq6IlOMJXf+NZuuBdOwquE6aUag06ff6943rxBp6koG9qN1GGd65WcThf0Bw58aAZ3lBQSG703
7GkfmZEX3BsuKLAuFq3s+vvC+w9VdGzAr1/AeGON4zMOclUputCCo5zDe7Ds9pa8rtxyU8VAaZja
2gxe+OeaGMsv8O2bDx5HJHV4ZSUgjTR6D3/5oSgE6aBYY/3cyt8Vb1xDhju5tqGvaykYhybZYh37
NniFRWCpeOj34KD9NM1+WcyEcbo0Aj44f1JPgoeASjw1XxkwCiv13GoW9+ADW2dGSEkWvcrcxcLV
QtBMZXwAk7tebZjRHZCVFIFz/owDdwh7B2wgVtBa+NAWH0MuwizeFxPo2TUbkN9Blkm549gwrhyl
KZTomrON5vTPUHcjPLQqYjIec9IcFVc9d9YbpruXwuW574vJSJW+cVgvC93MlSjQixD9Lygy2QOR
AuKjXj+5nZN8ojKRLH7eJYOM41YhKBfwOQzG2+479/x1v2kDAjX36ZuHRgZZKnWJcwY1TLShaI7A
9WZkQC6MrjYqEX1MsG452tkgETRXQLlAjlvy9DSZBDB+WyWrxWnM2cfit2nms8bZBcyuA0xLhy6z
mjvO5Pboe7nBjubylVeaNhns4Hyx8gd5GwBR8rf3mglkEUb+Wzur6J3roMaeOCE19VfhHOyLR8HC
Ax2fv7jX5iic1pAqJ/VuqbE+U9jEEaY6pxLwLLSZe32NiuDiB7mP1jHqqBXGt765Q4RWdunkGxHp
7lazL7A+2eo+XC+idugfZx9HcC9DXQ8kIUiBmU0XLkWjV02QmZic6g2CNW+THWQTEi+xYrcLyN97
PPdCIBbFZJMKcnIInDGRWqamdY9KLkTNzMlBJcEM1sFXvQqfglP5jqMt3eklET9F+A74LUCnci95
+vs3zNQykDLImNzEXBUUPlkCBSlSwGSi4zeMa/5LfqlogxeTcWZyr5jdBkQVNsQol4aq504XgkKU
FyDsRucmmWwljLk250RAhgZntMU3/1W0J0SEWeEEX/keqMyDgVqrF5+WnMht1UgGphcyoxhaNSAn
wXzi2g8mqaKNXfQk+JHUGlG9YAuidn3h484sUUHvXFURaKHjhKLN9Ulu01yo0rZCwDMS5R7NPot/
zNb+VtuBCBOV+l32mZvZJl0vBpq3xxiWEXRQxB5ybrbiKPiQ4ZJrNJJjT3z13zAQuQVO8mygmedb
xXOPi7u6XDBlsM4O8j78WvSbt5sMPVoUkcAKb6DAcFOa4zJkYDJe/mrfnHgMKT8YAChd3M90p1g7
iP6EluY+CSsSeOA5x+BliW5kbupo8GO+fbFSePs0I+4ElpuGngg8Wd7gEnqshlzgaY47WIArWRVb
MNOWG38ViGhEoUiYu3ByS1frNuRFpI+2ukG7nGiLMScgykogZcBxY4qn7hGH25Yg3Gfx3rQuHAh4
8vfNauEy3wYDVFQbspYAywMEycLJ+8ulgtiWn5qji6Z2SkSzuNM26cE/Apr1nQckiYgI2AhnLUGe
Z95KappydWCIAlxQzGJlKWn9JIHjFs7KWV7LNmfH7/LpXdn3KHibiYeZ9G41ZgSRr2SCL8y9LPnT
H4Dztf++/g1MvBvzEdiSDPwG5UMCBsjHc007rZFI+NDu3tWlqvfMOb9aM834fsWbYZSGfRzivQi9
bldgcsfyt5B0Q7Cwzolw4tzxqQM+5lG6b18WvvRtMnm9VMaBclDFS2URS62fQaznRbrVP2GkGcRL
9EOb7V3iLB2umWsEYDlPBTvQUkXv/nq1LXS06zHCca5BDOF75fuE6beKQEaABAfFLHf83cBhGm5h
pTO36Mos/Qi/NjnmpBjztjpgSC7i29XgBITUm8HsnqtztVlsO97GfIAF/Fsl67YFrhqmSkSQ2ZDA
BY4O60PbZo97E5PM9fEeP0MJwgrvztK6NtPYoiTx8dLjMXeyfv8K+it/LboYurL1Q+z1hLoJSXYQ
AjXDs2F/iR64hjBsU1ak22yGpWM1v9mA0Kk0iTLYdhyUBPSkhoQyBk56S1l1+8zk3jJkbD6h5dLF
EGj2ylLV3/9nkHmPOwynio1AfaQrpI7vDvfBCQD+yRQw+PJfYHT4uiDWptkSjxEJ5gx34IINRh8O
sjOHjxbfMSOag0NMxHMEXFd5Gswl5aqZjuO1TeYA6zmI3tUAV3Vw5O9kc7EBJHOLbbqvPEARHMVb
evDonrFu8PcimT1NlbZWtR4GeTe4yx6ibeINdmnyd3/fzNkz+m8vf6LbX2dUKaNQvdQw0zua08Wk
cRQsp184kktWmHclzsNRkCq6ex+TFZz8rVjg+ZK8v9eysGU/r9uvtaAl7LfpBVbire+CVOapsaCd
5yx5l5ki9NVZ+OmB/bLTCXIbxAPsyCcBzqzd1Da4wp+B/Dn9vaCZU/cT4AKMjSo8IJTMA+ELRluG
vY6GoYAsSi/N7NsASLWR6FSO9srt1HNiFau/rc5EAbBK+dAQBugoCjBfi9adw6jy0VSy83uUns3M
iVF8M7ap16jA5ecrKX/U3NI8XYiB6rSxXUzibj8l5vuxZEOBxryG0d9r18k3ogEpnQxBAMnukkeh
J4EdCyYCARKtI9cHG4kEAMeutwMnO0O79e8tmEmoru3T3/frE1fpJDaGBKRut54cwUod+UXYj45I
0gd996m5bwt1xhn05pVB9h52/FSD6g4G/VdFIBfQaD/2G4EYtrLrUPj7Rl9laY23cSYVa0eqzKPR
QNEx12uM+ZGrlQGfuba4c3ys9v051ix1Cx6fnkyu8SqYiVX5pqQsep2Zygj4TPB5oXuO0ibq6de2
+6yqwqDtUFY89wjct8+FqU0AjcqgWtj3mwgUTAoKUpXVHbP30NZxBFEbkpa24LaLgJ9B0xswHUPh
U2eqm9LFHwq9RSJp+I7SEXE3mu+ZiXxSPBq5JZ0qL9qirOoted2ZCgkqjHi+EIIZYD1k2zu9odTh
pURRt0OHXlsZ5y8M3nxgC2qEYwCfufzqsjFW5fPFsJZelrnDDVofEC3qQPphAIf98FWmC5yBzY/e
jHvoDqhk2qoWUs0AlRlEST0mbXRnCV13OwNMazIYQEatkebsrFm1GwLQSqLIqffWaMu70BI9yco3
o5NaFJatWyGAo6TIIdto5a71tjZ1e2GyfwaTfv0jmGg/0kqllvmRJldIJHGz3o2NbzW7CBPQxk4n
1WfytRVJcigtfeGp/Vng9ZN+bZs9bVWt97oA2zhwYAeUX1/RXn35UNb6AaEhUU+YbnvNTsV9u5/e
1Qh88KZg+28Lru026bj+FYxrhc5KDi0R/ApAwl4qKPUNpHzPHrb9I/etr+S7NkHH7m+b4oyrwegu
ZvNx3RAn/gAofrlTKYqgmTrxKKNAO+RQQbbbbUFLpx3uY4188CT8Vu+fasIZZm2D9tJCgxUouQ5n
UN13m3gJvj0DS0QlGCcfeDUByEuNce9qq2hJ6MsZkvoL+DzJsNU9O3ETFzNHYHDB+CeH83AhU0ce
OHdxDuT2E8A8SqS4ENBzgvu59n5y1I9qJqi48somuVhAsDk9GU7Rbjq1Kak4501cHN2eQfXS6jda
GyiKzmAhp1IpWqVSwE9AGtKt0cVtYwK9IiS6HSCZBzDyAUBdriQQ39Uj2syZCfQrpNQRDy7Okd8G
hNc/RrzegWSCsGfa4MfA6wLBF/fIEgJ4uvYYO/j+/LN2BywsKAAjc7/w1M6EN9e2GffX6XkkJDls
98/J97i2hMCuiHzsXj70z8kdkKS1q8tW1Uh80tyCJuOL6fBtFn79Exgv1GH6qKzptyhs4yw995ge
kHaKi+Fyc7C53Uk8lUtMAbcIRtSwgJiAOhvK1KjsXe94BwDRJagLlHZad6Sjhs0OrvfQNHZyHJaM
zawPMA3oveCE451nn3ffB1VRXmgQCNw3bvgkg1dyK3aEPx+T59AO4hVi52bpMZ85U1dGGfcqcmGW
6xmMgrTLDVYC0SENumpeyidtJ67EgwJRezAwZBtoaGZLZAG3ASv6DfAnOp13EgHGut5ezZiG0s/0
DIMXvlvtYk9fBxAJfxePgTmc8sfIUrzoJXmKzrG7VEeaO9EY8IKmGtqlAsDyTEI8YGrz0pQVHk4z
vwe1NiZxFMHqUpTOmhhDtHSGNdkGrg6yvNSGm3/K3cVY6rbqgEcdLRdgGwEFxjzl9Q70bZ3mLYcf
UdlpaMfH7EHf8p4IdaE1nVQQIEjzH0LYa5vsW4beRMEpsFlvtTPoCumEl3InY5I+A4Mo0j9TP2jr
3OT/96LhtWHmc4MgPDKGsEa5+5Qee4t22F6UjYgKre5pNsafHONReOx3vqlYf7+lM9knCtHw4Trq
ZQCRsoMoGFWmFCSQvfUf+HV5Vqk50al0TACNS6d6xmmg6A23Aco+pINs/hll/Qh6kRGlSCjNoSfN
vRm9BdAR6vyL65rxGVe2mPPDTUkMvnLYAvo422c7/TN0KIZcdMSDiW7Djn/nF2T1ZvJrWtT/tz7m
4ghFNYoXATYLO0R3p8DLGFqUAkzahfuWrPXF6vbSKpkTy/ECnRBEG1DDu/vBPyYB2kijBySsZYBN
VDDTdectNZNmssurdbLywkXWK2o7YJ1QE2pstMygUWHK53wTW0ft1IBW8u9DejumpoDBhE5eYMQf
PonNb5pUnmLRiApE2IrD7d8HK3trSI0Od9UQd/yon+7o3cw32+QAmo/HM3cfrstX8Ka6f/+S20+M
XwIAKcjsgJiiDZVrt5T0pVGVdQr08YprXf3EgwZZfGkVoloyOFx6N/lYCDBux4hgElUTrJ5yhALP
eW2yNS7JoA+Qnp8O4XZweg8SE6bwWmzlDxAtL7kiGipdZRWMNebegMzWxwmGtdZBTL0C7NgVNvVm
2mOceUB0t7CfNweYmjNUGkmCkg3QoOvFaUigOj6rClMSQBDQggBoIj8YMBVSudt+PZlvSCyXOr63
CTPMohyF5w2ZOl4X5jP6Si369XBB8cmLD/ruXv0UPYz7rXkUwDCD11gm7hQXLZzjW2T3j1kAktCN
oxmzfL3aMQ+0sC57nJ4DOsC9FVBeCv0esUziartiWz+qq2pjeEtMILfUAIxh5gwpJXfJy6zDWXVf
BxieDvn2guPrSOeCJF/ltoKnQlOuRWATk+qJW9sdIMNvIwDBircYr9+EN8zPYQ6ZCpWggFfxc9rG
VlbaGVjPjQouFPFcFlbjDDYmLlfVNjokTya0xBbO3Ix1UHSjAY8WPHhqZSZij0MtUDNozZvqg/6q
bSkdc2P6RyMieCHQRLKmtSgQbqc7GCRbsD1z3q9sMyegiuux6irYBlv5d/ZYb9OjtAEaTceyjdKc
TKki5QP/tGCW/lnmVoObSAWmBAcPNVDmmkHyCqXfEma5jQrWG2GrbaaNYXNfjTVCUYDwm8W+8+1K
AdWhiFIQMgFyoDJPUyhcokHri5J2cZxuHe2LffGAb7tCWQqhbILxqm6l3S8slOa61wulVsFpLfAi
akJsiOGHbSqkkCs0S2RaaNC95BuUtneYU7Ogf/T5t7XbxB8FqN/WGDeStEMDEqQKfZRxldkg9Hqk
fEfavl/Xq8QzHkD2Zfd2izE5ya3vIqtcrCzTm3KzXjrOQAXiMeLF5P5qXBSRnLUlCr2gfaf1HtWr
dvUqAM7Rg9l1PBDhJfYWP+/tJUJagiovPjC6v9Dhxg/7VYPpUzQZejgzczwp4Js/gdOkWKsx8H6Z
lz+hTbrO3dFKPB/Q7SX/cQuSothxhJEYOkW5GViha+N5yWd8mmRQyTsUEeYKBi9xx2P1LDvqWSVv
5TcKXXZhA93uYi5pqTH00xFkNh0tSCweLBRQ/2U7oimfNrks4Wh3a8oUMJ4QspNEhsARkCO8569G
K7fjB/3pf0fgYeG/LOuM65oSYwoCalk5ZPv00DqAH9rH3BmgS4SxCnqpmvd+V1dEWcrIZj44ElIR
6GGMrQPEwnzwNOP6RoSWMxT8IBuOFnj+JtkdipuL9SzqjJjtRbijY3AFaD8wAdBf8utoJZGqpkUo
lKa8G9fB3biPEOJxXuBlsNYtJSW3rhEqEv+sscGsVkCuKeT40ky3IaYeym3oRDvkmk7gTq7i1ov5
9UxAB4tgKcbcE1qyGES/Xp/OTdoF2pL06kzWuE8xrfxZ26PjP4WvnLNI9E//HLudOqgUsEgIUwB7
dm0uaONUvKRdCbUcW8DgJ3L46IE/Kj5N3rflEkfMbV1aAb4dyEE8rgCFiKw9KFY3OSRrcEYdaQWK
W1s2oSa14R7A+nR5wVyDKd5DIm1Xur6d1CR5z76TxTM081V//4gbnFWtDlmnwi8OAWqPkc0DVLbK
MfEERg1ZNKsDdz+ATqS1Fl6EmbNL4wooZPI6LVAzDy1GcKo0mWBXQ7dtdckwZvYqHhFjHoV9ZcVP
vAfpAzrUgnlFTLnlFak2i1i7pR/BRHuhX+RC3OELtI6wFRw/AVJZtC/fmQkFKNWjSAMfXeb8kXdO
wXuzflzYBPrsMSfu9yb80A7/usCjpJWFMcF+vIXajyvcRRipGY56Qmr061GZzFEEfRId/y5+Up94
clmJ+840rAfJzaxs8SzMXABEeihTA24PUDw7aJipeZMN2Yh2913z2ED7BMJR2+rIoRl8lPfNYlI+
8yZf2WOcNF7NXL8UsMet9NNo87toLRVW+lRitErwYjdeJ0fFXMLPSjMBF3phENkADR4YN1gY6zTG
vSJ1QJ6B/EsGc4sAvisEWvaHYKFq5nSnwJbWGmhFUODRSbyOPUT6draCgK43bEY7dyHEap/FbXXO
Mfn195mYSZzxm/79Oo25GGU2aWpW4deppzq0hY0IyEtvQoS9cEYn3/s2b33/bXIuSrgySX3Er2Mo
K4VaNheY1M7PkT154LN9Fc3wsBVMOuLvkywk8jZyJHT9/za9uFrmBiqTUTeVCNPdt3Y/PfeHd4Rh
LnRg1sfMHcxkiedsJqHF9kKljDJzYcbvZqhOoJhDOcFaAyu8B0Q8Dkn6PdqVfcDc/dPFCs4C6jQe
xAQh+bNQoP+ZAGcuPMYn0fbHo4b2O+ttNcMPwlrtUKC3UwBIQCZk/+Actr0I6LjiPF+I4GiHiBh7
jjRu1wNoXJgvoS2Bo1Unw0awwTC8161LQVbt84iP0j9Ork9OpeXvQnvBQd22bQH2poo8ukCnclFa
uT4ZSRxEgNzg9yaPKCNNVv2O+QkkX1+dm4CL0wu3yhEwAbtbqfv/vQoK48C4gy6WToMifrw2LiUx
V2cKcO6YgXrlwGT2PqiWUjt4+nMiHf8+ibfFfFjD9C/IxCktDFr019Y0Vc3DOOjRC6px2yFiWRGN
9C/PhUt5U9TPwtU0zKCBVYnbTuZa+RxXS1P8M5GjqkHmhkaOQNqx1AhyP+Ri0ENkvX7OUO4IkZXF
a/9uxHCQvbBaunfMQdSBBgDpIAitwNHChI5RmgRdVPuYXDBlsz9fZFDykhECbY/RpvUkJ0NBKb8z
QK2PxujR8Ay3yzHnphJo+DYAAP39c+bcwO+fww7MqIWf5DVnZGa+1V0V3ZTATnb+CrWFcCOto/Mi
EGQm7LkyyISWwWWsyiLG+iOw/4IvDrNmp3alwdTw6IMVo3Q/F5Z406dREDv/23GV8evTJfOlPoHF
i9lC0JKAKWEdO0dM6qJRIrqJ9be9Oad+ZY95XMPuctGzCvZaq91K26k3DZKg554fZJN/K8D+CnVG
a49PHKKsg7P2H1z71Q9gLlQe1oXaFD8/oNk1ooMzpjofwfoJj6qvER4K1GDu+l9XjWDSgLOi7gJp
EUvBEcVd0WsJIqrRFKz6Ca2Tu3fcZAzvIyEK4U2Pa8xsHDsI2y31Im89CJwGgFVIc4Gugs9i/JVg
YGr1orU1DrH4Spk7I/vjJcZ8fmSDK88BbQLJ4SkfLlA5O/3v6iOwDkpVjK6g7I9/mBKLrHOhIl66
2mzwfIF8aA96HphF6zHY9ab0KOEuY2g3u18li8N+t5kael+oI2EKCoNYdGTn2nkGF3XgpKKpTXEH
6jKwCuteYj4Vz4WXOEu+a94YRZGAhg6j2CygaZD8To5a7DOHeui0MkwaKWTeZKOftFp0TTc5Al3a
L2vMMQ5TLZhUA0urbHUdrDkSHlIrioh6eJE3ebxwbW/bjIw55hBh4qUSBDR1kfPWVgmEAtQstBQj
P6gYmX9fltv2FGNLvf5qqhADqNjB1mXd2e/DJnExF/BMseOcMxwWq0E3bw5jjjmhgtyBw4ourX3u
7PFN2/QgcwLsTAaxR3Bu3frhtHgnbzqpjE2muIrqk34RCtjUT9kqtGgvbDTDLcR5pAx0BS0oOgcX
8RXv5O5S8HTj8altGRTHtP8F4Q/GA18wSdaMNWwLH8Zn8ub4OxFNx84ZUL5eF97i57zJJhl7zElV
oo5PSvo55R0HYNEFoQrlQavA346aF6XHbM10p5u5+/c5uglbGLvMkW0vo5FxFeyCc8zRY/J+p7j8
/8f8wfz6aPCOKSkoNDDnJ4W8UigYPTzcWnS7r2wHVhCg2TIQHNV2/xZ5b+G622BK6u/l3QYnP+v7
Z5c5Q0YuSbEcY1SFck+oVAHS39bvtS0ANJSn5OG0NJcuzfoc9AIEFZRVOD7Ml+wnYFjzCL6cRmfG
trEPgjeah7tnH6oBdK5G24veLnr4Usn4AgYEEjhuuInAvmncPyzWUqkbuIoVsX5ILVM8EZBFCiuA
yRWxUCS5XIOGHIOu0WpCXCoT5YRR7uKCFmC15UFUMx07fslBzd1eTLdgTgzMACgEMicrlNECaka+
Rju711flEVGhaasHNCn4hWhldo2/LNH//5UCRzw0MbIBliq7l00E3yQ3FlZzG5HRfURIBGA9JXz7
QQr+spHomdz4mgr/9zFAbxMphqsB3KF6+hbMnhPaHyHZX0gBxgfNExdC7HnrCBAU+CRMZ7PlW+hq
ZVU34CuOazGzeskskcCZgosTfHdxwauhkJCzYd4OKdu5gdFia3E267YRRPcA0GsAMEUMirEcR10e
hUJSYIhX3TVv+l2QAfgeocIxfmgOhrffpIlIr7Ud3PPAqpUfkWP0C59h7tWD2ia00emhopqi15+6
FAPUJbuoMTPU553ygMFeR9nxny06UCXok0TjP7zpVxaZw6WJY2c0OSz+ZP2gGL0cDWBBW9Cw1Uvd
h9uhMKom/Gt5TGaXlYMK4oUQKuyuegqtzo4tLgXZ+Hl0tc8FzzhzP8GWJQDLi0o2dpR54aasSfka
ypB44bAeiKtkBGd5wIidupteFozNOEWkqoAPwxTaeCy8Y4jUqgzAeYxkyTjw9gS6QDAWQpDnLSax
i6u7YI+6dcbtXdljnpvEl/NJEjNAdgCMPskuZRZ3MKOA8pTVGaS1pRN9eEpSbKNv5X7BOnXxf1ln
Hp0huFTqlMN6ZxY0gdi/9w6P5rtu8efiszbDrwWDM684KqJgvAHfFAAXrCqDyInVxIkFVLh3AH5f
1qqr2IfjAf2AcgVBNTcla4wCdyhF/IdBRip5/Ms2c0GmutbE1oDt4tQT9ANM/5C4vf3daWSpJTr3
VX+bYr4qRO7F9BKWDZjT8214aFfcjjstNX3n3BwWBBFbHhVGjPwyVlqtFQF2rqiVCUw2LWhl0MsH
04tXr15Cp3g2duJ9eDduYgQzyXsyLhzeWx6znx399wMYL1BnUzcYPP0BwMSOJxXYJN0dIPLEfwJ8
RWo7dAB9Bz5VWIMS19GgLRS6w8EgjyDstxeOFl0te5ZRYNbQUgCJAMps1x43qaNqivga4BUEL/C7
qKh1+xCON6BcBvIqsjqQCfLu0reeyxRBI/jPMHOJcg7iV80Aw5h+mTwejzsP2BTlsMIFjsr/oG5B
t/2fQZaBpQ+aGOLyMPgarJuKfOVExHefgKMcLR71DjA3LeztnAv+bZH6kV9BhTJUWacIsBhvebP7
8u/TDfcKmp29tNSvvAVlMYtjbmmqYv5SaeluOqEH1O86tzLXABYKi0swWg0pjZX4JN/9vcKfdP72
9GBiCnx46JWyrXwFfcJW1XCUjbO61jbSE9ggzIYcMYOIveWd0nzCUTZTxOP8ireEl6U24WzEgKOL
8gbqpUDpMM9caAwp3+lYuOqiCGDGnyFw1fvoyFmpjelTbwnGOfuG/zbIfNQu1sF7j84IHcNEWfZC
nl5E0pzHVbGsokh//M32/locEw41FULW2oetwuZ9W8VcXEJ4NKJBu/lE+Zpo8+foHz/Ku8Bukakn
6Evz/3srEIBVRIUAXEFEA1hD5qYOfihAA2dCdOr6bvY9Oe3mfUJ8qtnAlZ+DY+nKAcKKv4/W7UQe
rCoK/aRg/gSCgi1b5drkC4lUAzFagNLGznYXd8CBVkgOATZM7vOoeePOLhF+3AJjqGGwqqAJBL7e
G8yXVCVD0+dIBTTRHDbVWrjjzOj/SLuu3rh1bvuLBKiXV7VpnnGvL0JsJ+qdqr/+W/TFOdHQwhDX
BwGSIAayRHJzk9xlLU/fgcRzvu12/T6HoMH4Kn3yRK/WNjGqSE0LvJqiiBQYvWUt/MXYlJT+ZKIX
8NFPoDUXbjNsY5U4wVa9R0nSPlJxneq4r2hqR4ydoRjaAr8KCkox34ydqXhfxdMs4RXtGqCvdK/b
TWx4tqx41THwTLhlSozMvQ6v3KNQCY2IKGhsEZtkH12mPhIzyACr3IO8L/ONF8Vyg/vWn51ph5ub
304ux6pWjjsoOIC1EMKgVF+e8ZPlLImpJeBCKm7aO8rLg45inLyFrW6DK6RyXdEVD3jhcRzlqjXj
xop6MrDKofyI8RrTjKx+TkYa/5lfUOeuvCeI5J3iPXnWd+S2utNDW/rNLZtZuTiivQk1k4as0U4U
5nSH+u9gTJWBKOLROg1g1X9Ot9U2Pjb77FFyWqh67cKbwAt+W902fec6529FC9hKS3jGcyht1IoW
he/98oTeG3AzFu84BFHI2G6jknex+u4uFeiB4FqHFzRlH2MuVtMgzWPeKy2e0QLu5TJ+b3G5Uk7y
3vJxzys3rYJDKUGd8N7YISTTOgjM8BzIV+L1fDfhM1CmZKFMVUQMnJl0vRdNIqT4z0V0r9YOYgi+
sunxKeAq2nYoyYpA5p5uCjhsASoa2k4EF6x6/IHNoc4edbKUjgzfwgqFq9McDOJotk741HzonoTu
imt9g7TLb8Mrtgl4uKX9xKFrXjmPz0GZJY81C5TYFJR8TGgSNOx521zFOLFaH6y8p2nL2dDfXdcZ
HkvW2FUyFQoE3lO1MyHtnt8KtoQA59WzhYQhOUrH28uI37fUOSDjpKe8hF5pBkDjXnkmaJkA8fFD
wZcJ+X55PMdhLjajOJOkm4CT7BqUAV/16JfwQbrwACvyyt3kI1tlesXX6y+IfV5kceWVco7PeKxQ
DwO1pQs5eAGi8uqJ+Mlr7sFjHUbIWdHrhgErFnfx7vRnvJGvZQinxe8BlpgXc12Jj51/C3M+lWKR
KAHBt4RPnYfIMji40REF7TSQribv7Uv1JGyS0310HJxkw+P+WLkQnKMzZ4alTZqW0pWY9roXbMzM
tlBpJKGbkrbFmx/pq3BrbrmRKWpIjBtBuyguA3j3IyBpMd5MyMdJkAnciP5WuAQ0G9fNs3SqvHxX
fta41/PSs9+dNdhscc+ScE4hScle8yZLrgUtt+hlc3wxoKOUeweCS7XqzKCppPQTgQ8uhEe4U3sq
7WZfcMKgaxO9+ALkEM/vP9ZQK2M64wuELYrMa++Ye+QdXQ2bDJTr5Ufw0N4Mz80bt5Fm5dwALpLS
CiqTEYRlHLZmqF1TCFhg5GbfoJEGraE36GyGu/sa/KvbPHW4J+P3ewid7L+QjJtUwnke0gBDFZ1+
J23DztVveoJKe8kRXnVQDiR7+STciFsuny+1VtasQGWDX7QlFR2655Msa9UUKSRA9GEzXsmPqCNM
XLDHbHEcbRBcBhHBfbMZDk//b6+J8f5FZXbwbPbjlIRCi67UIrL7Q/IH/b9oFrGlz8tAK3EFOrN/
kZjdWhR6m8YqxpejLPdEXgrEsAWvRNMdRGLJhsszSv3gpflkVrIxg8qQeuBBXu6k4XlWey89FAF2
wb3o/2q3XCWTlYPhbICMX1D1Me57A4DKB5gC8uMsOvJgdy/tQzhzxfVWct7gPcTzC30KuEZ+S+ij
/hCZ6BoLN2UueWk38iuuD0fzWkOVFWfl1izTQI8kLqq0VoHNZUHXrLbmPCRgHQzvlPveRVE5uUpe
oLZ7p6peB/VA8gvUSrwrBA+XsZi40JU0TIErfaRe9FS4MTSXZZB6Gyhpc+ST+oagq7ihbfI/GTGq
2cEAQlnpLOaNG+lyZ06ZgTN2X11Jny2kMeGCxEeUl4W/r4Tj/CsDA7TC4/pYu6ShzhHLiu5B5FnY
KtsiqQcRJNcwoevRj5wa5XQn8QZSSh+1b+26LVfCdiVPCzNC/RwatKFvDfLWc68jZFqvDjU0Trtf
ZufVvTfuwZupbLJ9DMpy5LJAgANubeWVM8Nrrn2Jy6ytVDSJpDcUdz9sjGvhDsfbsewcciQeccgr
TwB05Q2PgVI+EZRqoy6TrdNWGmkwxC4mjvUxqbb1HN1Ld/kxpRJ9ozOAL1RAGks8lK5o2JyxrlyF
KRs/mjHAKYNuVGaOxSRqh6YGdGuAvUfcBwXK2GZvugEv2da8z45KZefX3GfG2r0BpGQoSkdYHW0T
jD9SyqJOtRlTTEDViTiyHdyHu9foaPFFaKgvZX3tAkplLgjJYFphMGOEFapUEPA7ae/p7/I4XYMr
ffJVX7tJffEtfI34VVSrhvR3lN/WdRqUsqOjpG1SiHJCVMI4FdvXx8ApD/y1XPVJCzjmlSH1M8mg
SIhJRXeUBCk3Jz5CRslR7qjKtHGVHfMfUO5T/XlEcZECR7sjohTnm1RuRtQUywlBSh8U1RBG3mr2
6I6HQQIxKV7x2lsH/RAQLN+ONxzbXbsPLaGZ10Y1WlkBUQuCW4n2IXtFiShUSqXHr9GdZ91C6n0T
ooos8AquM1w5wOF9qYQHgl94uTPbRpKjQR4lQE97XBmCo+S3IFrASXeD9Lu2V7fZbbK5PNyvgmXG
kIGJzinI1aJug63Js6QxlfoYmOSBJoFL9CxXuPmFELnE/dOjLSSjl/vIguz1E35wFdnDQbnht3nQ
zXnpQxg7q1OUYA0ZPkS7zpyn9JBFdq47MnFN6NWgUnP7C3q1tS08FI/KLuIxj614rLNpYFa9HJvU
Gko6DT6EeUF08NKOTr9NXOtOuiNeZBsIOTuX5/573byJ8kQUF6DaAUTpoPM+t/LYrFJIaGUwtX1x
dcR5298kNxDSeICNg/rLBhu/330K7m2C594PsCXsMYgYgZje1JjjaNALUU6mnDh1Ayn3dIs2gj8x
hCHzq2ZbbAvTuZHvTRptBQvedrq7jP6V8mcXm2ZJvi5y6LNlPHVuTGE4RQTvq8KOHHGv73VsdX2C
gC4llE532nHwT8n+9QYqceAhvocAuZsdtE3tF+BaBLM4lyRopTAX9Ql/v4l16ZU4NI2it0hcXb8I
XrhXwB1a3mbPaK0DX0PyDPZa7zYVbe2mPoQuyu3R8XZ5WtbuJl98i1S+DY307GZMm6pQcgvaZeCA
UvcKyJEjyrbWI84CpqAbxZZx97uMuRbROMNk9t2UBX2jm8B8D0EJfDU+izfTjfhSu6+gQUEZJDyu
G+3VA2Z9y2USXTlczsCZHTBYSmJZRU8DGrTPpfSCyUk3AgSbBsiqSHYMDl+TG1Fa3XiU1/KfeWZ2
ewgWi6BKAStsZ2inaXa5T1NkfNuPq/pBvYZSmqsfDUTgZW62edXhLrEZJ08m3HgnBfOtXEv+jEw6
Lr7vdzoqPnVX2os34rXlKBsVTBHp8z1EWu0f0HXA7yw/gdn7fUGaQQ/wCfJRkWBixLub7dEXnK+t
V/j5S7Ux9gpoIy7b2vq8Q5wKwpc6ZLrZF//Yq1Mb9ph30LfBtFr41c7uXxRwoxiI61SHBCIFePmD
UDRwfnbEQBgLKQhA04rBc38rFdmQxOL4FV2R3Ho7wfW9Y9YPH8VTZf9GBuJhskE072RPJjd3uXa+
QRMMTQcQbLJQoHQOrvdNk9YzwBXKLWTZSNte57+gF+BotzjdG/Aa9U752kC9m4qm7zhTv3bALeEZ
kx/qOM71kY4dFCQf40t6TNA1XDkhVBIgXJT+oiL1+fXnZdhVp2pAEILygtBiRiYmYcTKAAJ/JEIa
cKzf9ohUGtcFaEWrXbodQPOjIEWupfBw6KJGU03igSMkelS5JCXfHQ2YDcAkC9UEBQSabA63a0sZ
lZVIpcrwaC++eD9CuKqExemulaLEe3gJne4dNGiXx/91kJ0fdOe4jHeV2jg1Jx2ra9gP5j67mm9a
b77u/VtwSeHfOshidPhnAyT49oPm4c7x3G4ElDpqXuORbfIkOai0xxlYXpXYp8Mzl3SDfsGlL2Ts
0izLpqsU+oXX0SZ6AB8f5PpM8F3hCw4VSgLBhbA3bfkOYiYRiOl63qn3lYVivwAhHVz0IWRCSfrO
d4aaTl01yCh8NK6v9VcU3m8aFxQbdoNqKIccKs1Gin1XOh+4hNp/oCMn+qkr+Bn8E698cMVeVSTu
/n4LY69ZGKIoUsK3IP+MsD5KOH6/WZAmCD7hJuGbcPvFn7rdUOJNbSfwAxQrZd1nn8C2e5d6XyeZ
hk9AYjhHJ5AMUXZ99964+btmK58TKFGq50CgnUPIw4MPBWUtw6ty94E+bL/cZc7gpi6v4fhrg1xY
JIsxZHXGxkpFfJV8jO/Q2fwGcrJ0H7gfhR1v5OsSScznAfnqyceTl7eNVi4p53PCGGketaXV02Ux
N+8dbHAb3SOHPN+icup1RmdpcouQjXFlXAcngy4Sj5X5u/NGZYACoj3k6w2ENhgTnSUr7eohAlWY
cKWSyVWm9AX9QI+JkL1JASY+Q3sK4aYDvgdYAYuXGaXUoK6LuSZraSfWlY7K2arZBoqdSpsekrcg
9ZIdfUbBCbwpKn8uu6zvBwUwaYpeRLIWrpJJQajdJBQyrQy2lDtNdpt8gpfmnEarGJQ9A2Fc/BKZ
5RzzerbKCuPK9PBQyxu5r7ZV9fvyQFbqozCSBQpz5CXEbDIyACWmxKoT+hDK9K4OxutWNR0paHoE
5htXpfKQjfaAvjxe0cP3UML5B9BpWFTRBBVCzGUOqyXp9KKjoWec4w9BqbZiV9sNKTkrt3bGLcfL
GKmWS/3QBxhvEW1I/xSPzyR+6rlxxe+hLzoqKj1loX8ReUFmVHmUS2WX4p3UpZ+zaH7m8uSBstlW
2vCqVz96vCjjDjVKnRLvVRnF3jlI04u6hR6BHiXgvfusTOkYoztOJQVHkZTzcSYTlysMncRhgCkf
ZruOD7O5AS2apSF3LUIBm1fsuG7HqFaFRzAgPsnYsWyRNgjpVBTmZFcFekmFcqcWBaeUYdX74Nb6
DwxjyKMqDSiVAkzSP5PquptxeVZ9MzOdCa2Ms2MkrXd57/AGxljuRKSgjnogivnsEBM6V+YkOSUZ
a47N8oAYmw0jvVKlls6g8ZhqJxS021XCK+9anT9kjfCsk2g0kbFY1UirWGpRJR+AUbtNn4fkFE6J
2wa/5nijIYPd6jwS6dW9iC4eE7IF4LViSYmyquv0gNbJx5pv1uZmaKEyf5w6yf/BQplI26ANDLzG
BrNQKZnkuUyBo7WTM6u7aJa8Tki9yyirjmyBwqxSbqqNkaCPA5To1VXRTpkfEuHVIKjHk+XutgwT
XnyKh8icQqUSyP1YFSg56AK/7F5rDTXwIi48XbiXk3R3eXyrXmMxPubWh57pRO9qoPX1TpAek2av
DdHt3AxuCZVXxYw3l/F4o2MMssjnPokb4GXt6OeGclPpra2amReT5DSWcsbZZevW+K+VsF7RJHJm
GDGspJdQwTk+NO2f2vgchbvLw1o/cf/OI0tcghrKOKkK4BBLfmtTkKY0SSEcoAZ+Jec5mjbGUfcK
sK86YpWjpELu/wik4pEa8EYrnx9QbQxfJdHRNoIvm26F6tkug4yAwYtnrC4jmuWw71AZDI6mcyBL
1nPZmrCMUXXMa39Mb6UKcdvmOQq2l2d21UAXSMwJMAiGVcwjkCz5iYiYR79AFKFo7C41bdBU/MRe
aE8p5ThBOyfjVVRhyEjc03WsgRRLbg5hQzLLRz0bOJnn1cVaQDGuJWnSSqxACuCgduHelIfXRJuc
YtB3jWZxRrV61iygGJ/SJkIBoTBMohoij2PpaJrv3lWTq0b2PQ2JC9ICh/EmiQp53a/moQIUUbNb
4KUiR5VbwDbq7IFALofczKajEfeykfCmkvEqqRGNXdlgKmtFtYlslXbWgAoXei1DofFcykodMR0l
mo9pmzX967nx13lZQZgTaFoy/s6QMxLl8Nocwx3J45egyNFL3nZ/EuglpRZ6qEzoiCStm9SBC1He
ZxWhmMujp3jsA3XxPSw5TC8YRTV0aNkqEEKSUFdtqqDiinRPK31BdzPLA3vVD2YchIMa6ABR5qsq
jEUJZaYpY9EAU0SPM4SzPbWc3LkClbascgL1K/UvqrgEY8wq64UStUvocMnrg9IfRN1R46shd0vj
EfQ0GRL8Me8WsxKwPcdkFhnvNAKJe9ogJu2L+DonmMjKJcl9qth656rlMRS3aeIhdxWQ42RupWEf
kTsj9hr9EIe8OMDaDl5MAZuiEYRJiZQMn9Nq4duQtp+6nG6qMeBkA6k3ZU0JISDweUCjEQwtjPuT
qrBU4hIwidFtRr14lcz59rK1rh0dSwjG7VmhggA86oUdNWntVj20OPxn4UZKnwLx13+DYoxUt4hp
EAkbo2klO8pvW6H2K+OgCYXTlpyZW1+gvzPH2ChpoyDPIPDtwBE5IjgIBFRoqpzn0DoIleiB+DJa
CpgBpaNlxq2AXZe26JZMIicPg0OlFJwlWjtzdVAE/QPDjKWJszKoZ5oPLI5j86AL7UtbnMqM+DoE
lyOQ+3DOp9Xr0xKR2W2zohZiQoDYFaMTlVvrNwannKbK3seCM09O1xf+D4wDHRmowPy/5uxzL05w
DyUd7X0UQxS4oWdXMAYvIydLeiAKjwx/dV8twOjPF/GQKguLEIFNPIoqxRuHGNYoOOD/d4LK70PJ
lnpPlZ5K67ZuECJ56sBhz3svrc/x4huYvR0WczZaDQas67YVvI3qXZTiQPZUASdY5QVDY5vqdWu8
Xp5nLi6z4SvDiIyhBW4zpzaUBMX+tgSFnOxXUPkSstyudCR6VVfCzeAy9Op2WYyY2S5F3gtJMQG5
6rxMhAaAPm563otmfWmpbhIuTtAlp3eixdIKwyyWQkhTirPotgRqPgrpXi4PZKVYEKcR5CL+AWEu
9oPVEMMaUTUgWdeQCSbys2VtGuEqV099DGmbZ0vetORklh+ER8ux6gwW0MxVX6hTVegR7nEUlGt0
mmjP8YMQoYytER0dUoCCoXG8wdp9BqED1IGjPNL4ViKhVUUihjMtkagepv5ILNuI/aBCQYYCYWKy
NUuPM71r0eYFInu69qactVMBxN7YENnTy5spne2gh95fRGwFr422ssWMVwe+ap9g+EVxO23dZR8b
imQhH68B1hKfirjxYhGVL2G/5Yxu1UIXMMwGHImVDnqJ3LMpfJDOro0ruHDbDGpHAP82+L0b4x5U
d2LiydFbWI+2Vhqc05FCfLtXLD6B2YmjEmVZEtH0d527YqT5qXo3qeNN03GOrvUptaDRqoLY/VvA
K2lMSKiNyOmVwlU73qbBsQh3l+dzfTr/hWBpqcOuqMuuA0RdIGduVO6Q/SQ2CDWTf0bBtsnnUgC5
YDoKDR2KTVq64XSIuIwWq1YPhQOwzIAc3VSZnS2GUhYLJlCyNHrF3zdSY24bo/KSYD4WmrIZ9NsC
Ijp4S5ScA3HVqSygmfMQorL5HPd4CWXSUzVGtpX19hB3uy54VYa3tp45e2DVpSzwqNksnHQdSVoy
9HRCrXmjzONGHkSvKmU7t/rrsNY3NC8RZ5J72VR4w2R2Xj72oyJSWNkSnoTgvc/qyCbK5JfKm9Tn
3iBXnKDC6uMUsjCgpUWOCVllZlG7SM0tMmNmYxm6wPL4KM3VMZaqjWmilEt6jCV0yQ/W73RCrjKA
pLJtCc/ox7XNFuLU+uBfnoHVzQKBBRHFBxDIYRuo1DGeukQz0UFej5tM7u7GiJdSo77jm2/5FwIE
tedr21d44s8RIFBeMmgnPAeTdGOqvjL+xIktgNiTvtOM3BpRgxvogRMHEDEikV2l87aIeGHnVTe2
gGLOe9nMylikq9iTba/fmsMzkXjH7PqzegHCmEqhk1mcCMZj5CHio4o9oPAoRTdAQJyk8IjhyTSg
0PKydVxgZvcXAUj9I4m2JIuQAAxCe0aTu7rtUf7UjPakb5X6VBs/ORkWo2VcgNmXqZkIAC1k1xBU
Owg3Rttzri6r6/al9oiYKKrkGRClyPLRpOtWpOZ2jMHKMOmeISnO5V21avILGMav1LI+mYkOGChD
2F313pRg3aMMDYkfBCMHbPXsXoAxZze03o2ymQBWT4U9ZacKBHBT+KstZ4635AFRb7pw0nooNXh1
AigubpJhA1I920CiL+YkSnlrRM+KBYxWwf+nCQxBRNNPHub3kTj5ed3eX16jdRgwdoIdHPlRtqIV
9MlRjqZosFsqUC1QJmQG7kdZ+pHB/UVhHEWRVk2ItAQYAIm2lazoYarjTVJYnMDD6kEGZsN/BsO4
ii42srAzLfhYRFLmaKMGhafFW4IHeh26My8ewJs7xkGYTTCoXQm4sDxFMpj4eiju8ipbeGNi9irC
X5Glj5i6HLFet0HlByrx5vxXnJngGhRThKfqfFA8JZu7h8u2sf4mxlGFpj7oEYJR5NwG1U6IyDAE
IPsgngZRvM4jEUqcylNV7i3iQn26Qy1BOPLGTCfu21n5F/er2mhh+0U411OfYsyzhGZmVCoEI+8C
snqrXEAwp+TUCyTLJEBAz9gVMIrK2OpwtHLipGPqTKj2hbJ6yBOw4o2M2QhGAS2nrIfJaIKxG6vu
aW6yzeVVW7XKxciYTaDpcdeKLRbNKo9NXqC45sGAdV4GWb2pLkAY0webhSlME8aBoL6tCrsWXrCR
FbvFgukjVND3s7C9DMmbOmYjZIOYF50MyCIIEFPP9pB9ebsMseraF6NiDixdCZCFNeFza1T5Fs2x
CMpNpx9jyHb8BEgBy7isaAqaK883VqJHQ6AqAjhejOFGypPQkQv0No6QiTDV58tYq6cwaGT+wWKW
qqnbjOgW7CHXDogajFLjKsRV0NUBOp3LUOtW8ReKWaI2QxVMUQFKUrorJZycRL0bc/AviF343jfZ
Ds3s3lAFMmc6103+Ly6zbqqYQhY2xXTK8PEd+Pn08DEcB06CZ9UTLyaSuWEoaEAKFDo6U3VJdlep
MYrWoOmo+VVjeWHkX57MdWP8Oyj6OQsnOHd9Z0k5BpWFXo8EWV9tlPZN1XmVozwcxslL2dCbtYhh
ySi0GenTr46RlEvvuzLheV3qVb879n/GBALQ8zEVppAHsQksK3qMhx24OJUUlIWdMw8QzkvvZ+vP
KD6UKuH4jhW+CEQm/107dNueA4+CnulzDuC4BfVm8qcNrNA3R9EmuJDUqbDJq/u+n2yrhyhLjH62
PvDlHoKKCiQVeuNuVOubKRd5Ge/LJgUy3fPPKoihtn2GNSbJI+kPmnlLymifZE+6/pY2OmebrG9P
0IZJ0JmD+CzjdRRpqqDlizOvyUTwJjp9ie51pYVA1G4sfk2ovbIijkdYNS4DDWyGhAAOnhrnAxzT
QJbjBk4bgUvbiLyWvLbK71rnvHnXI88LHPodi80idFOStAGGZtS7qtjlMRirPrJmm/e3k7SRZJy1
n033WGe3kxq4lzfq6iIusBm/oJq1THR6piv1NtNRig6VHeT0O9PvQlfshv84pYxfgMaTlEgEcGH+
u45PauXUkILWOINaPW0Xg2K8QmslelYpQOnTeadp3afUyZzb+mXbQCL3fM0yMbGqIgZEXKODDX5N
QIxXuMlq//L6rJ4OoC4AZbUISQ+ZsUHT6mWS5CFSH2N5FFTlqOfik94Yd5dh1m/LCxzGBklUpV2g
wMcowzOSg5LiJRDbksBDGHpi4wpQVwrsqBM5u3rd9he4jP3Jk9C23QzcBkVqTV/vg1mx8Xh0gwJC
hClIYq1fbRF9VAmYmGp0TXTtlWGg3Pry+FeXc/EZjF0qwVwoA6G+LOv2lVodWpTJ5SP6eISZA7V6
pVlAMcaZW1o14PUFqYL8U4PhNAked5XfDs9ga9z+p2GxhOtpmwaFQt+UYeOHUewAy5ocUeVcPVed
CCSydCgWo/vPZBZRVUc9MQYYaT1t1PY3ap+qMndj0dXIYyO2nN29ehIs0Ji1sjojJcaItRKHN7l5
1PuDbD0NQYQq30NR+RPpOHuQB8isWNoGglqWdHhFYoeQhhKOUiPbTXnKFU/TPYUXDlr1X39HyDbp
aFGEWmMZXRLIKNgTIg1zQh4uW8Z68c0Cg7lUBC0KqIoRgxIz8daKB/QMZmVvl7kM5odsPNVDci2S
9qNRBtSAq/NjG8w7gWa0mvg6bqTIaZos8cpMCZyiR7ILIt25nViBwDky1j3gv8bF9gYFIGzVohof
mojzXkASI6vUU1hDUenyjPBwmAsGSF2SKjFgVogpbpWg9GqjtaEHwYFZ3ysGjZIi+wr2RObg0NUS
ZWsYjqE/9vpst7nbEVBegGltvBV1roj56q0VBACgfAARACgjz/HCwRiDVIUtZamTGZNddlc5crxj
9DCCR67YWqhBFtAtUvA671aNeAFMf7641YSxJWQl7TSbjHojjMNm4HXArDrtBQJzNmZRruFgx1SO
4KorZr/SAzc1tqXKo5xZddlfPaaYQBOP3vOhGElijeUA0yiiO632YhRUiLgjqV7c8w6iVStcQDGz
FoxyLxYFhapv0Zlh661o52HC8Wg8FGbm8jACRQB9cwrxlYXEf4xqzoLX67XqNlG8DKJSkMB/q/ON
BtSCoWsHBRUSQufx1ZQ4JViblfbayrwkBU2qwjmHVliJVDCRop2NKpyAbJfZXFXWp3lqAJIUdnrU
7qYb/aE9yTeBD77bF5Dn4IqxC//ginHZd6xt6gUue87KTVok0ldIZN6Z4ItGYWxyI4eHTnKn5PYy
1mqz5BKM8dzg8Up7XMtoC6dlQ8E+hBoQyAtt/Sbf55vqYM02dHqzx9oP3RTyxQF4VS5/wtp+WH6B
fL4fkNJUYl2F+cyj3yWHaUKM5MFsXF36dRloNY21RGJ2HngaC3kIgSQnB7jkbupcRTxoGipHlG2j
+zVYXGpe8OK7QCvOxSUqswlNsw/lXsAMt3Z5nHHpvBcTewxthOKjZ/IY3B0IbWiP3V+BF/JyrQrP
mJjNKc9pLPYguYJYYuQHD/pN8ty6hheDoXLahFjQ28Q1XdVpdtpd7Qpv6BjebUAOCuuunHaLQxyE
4aBT3SqvjS/eCoeYd2tfc+0GGjjB7ANxdJVl3M30aU6THL2AxngK4tGZuMfWmoMyILJF2x80CcJL
5xbWFDnJxAmHRxHY2oQatnwTcBsRVh8fSxRmnRs0QqP1GCjocxXBsW5kR0i9qtGn0iGxnwm+JXm1
+DiLm8HytUn0ONZN9wkbUVriMyudBQIRcwP4mYIS0DbciKj/0rKy2sqJiErsdB/1ZKNWqVPhlSkk
ww6FRj9Jby0/gp6yi3NaRaYT5ZH4CKm8HQTwOKNIMS94icfVB+YShn0jkFxQ8hRWjSd5Y/ptezUP
T7qgo7v5pU0exXKr1bt6vrs8xWtXhCUq81YQqhFV5bRJVq2FfTobhyH7I0jZczsJn5eReBbLHD1N
L5ZFYWJ8xnSjSY9Tf0+CP/8Jgn0WJF3WFUaIwcjp7Mix7ATK7M9Z4V6G4S0VS9c4m1akdQOdNNUX
8CLHdaczd4183WveIH0m0qGUXFHPd5dxOTPIXvTDaOwlMQJsqL00yJv10q0mP1/GWPet//oV9jas
mUlb5RVWKR5QstrXCHcIL6Y5HBpNfk/M+9aMt5cR133lX0TGx0xW2mRqAMSmPgYiLtrgCeHdtFYx
UNsIOkYwoH8rSCpas0UTLzWMLjqV1oDwiKWW3cflkazOnfQlJoQyL42dOxEVQENGmTTkWncnwZ7E
Y5BNriwobq1fh8jW/Tc8ZubycJ7ShHbYp/Vdo14HqZ9OV4n5mge3o95wbnCrxrcYHOOKDTFOUpGS
IUz9jPL7XZO2dpRySvJWvdEChHG1adgPSHkDJBhqD03fjhhbeH+b1yj04Jgdb7EYd6uHRSKnIqBK
FPlbKFnxyPw+jfeKfBAIJ7e0OncypXkzwLDyLTRvkHaqsgDXJejZa9Owl0AeUvPoydevvQsUxhwK
Va4EVFGixPYYXTfbeYvs1S4/VmDpSGwkbiFR5iq7whGOuS/mNlRGPZmzfis6QLgYLr6BsRLSqYLa
pNgC/ce1gnv3E2r6Pl8eZA2cNrXbO9rGgDL99Aw1ekfZzxoI/1TON6xWHy6/gTEixEbHvA0xDx3o
rNx8cLS78dBuQCf4Xn9Et4qXVmC+qiXv8m5cvxQvxs5YVFbIk97WwAVjpilAxXs8kK38GXyCMgW5
JdGX7fodWdJrcJorhvcDEuHzuacWv7inBKqaplYMfO3+aOW4iAdXA8qpEyBPtnnXHYI7+RTMdvh+
eeCrm3YxbuZgT/S20nSqnJiALQ1RGiibCF7LSwJxUL4eQovRGSm6HlDCjYOpeU+Cg5Y5adLbc815
IdOP/Xbj/DuYr6N/ASNrbQBSPDqJYe5kkfFbwUvGkiJbVP7MkYjHlYi4La9idtUZLVDpPXiBChHD
JuonoHbVpxCobpZuA8iNTuaDjrhh3PqXV2yVZ2mxRb7u/Qu8sMotoaPx08mpHcPA69h4wR9okzVO
WgvZxFfxnTjinXBVbMijmjjZrXA1bS5/BccrftExLj6CgCUPHgt2U0vYK4Pkl6oDJaafnFuLqWU8
Ugne6z6idlM3hR3otSN2v7tO/clRvEBhfE7WFLRMAShi8tFKXtu5dfShpd6U1nbC1R9fC1kul4/x
NJowNrlBvazQt/ZkoJf5RjTcuO/crnUjBN60yjfIEzpAOT6Ot2SMi5G7WoQ0BIZJug0CDmP2G6XU
nAXj7QXGnaAyvYQKLjAs2R7mlyHf5fPGRK0f9Cf9WedEajj7nS1G06Ym7nq6cLnpCZ0XQ/ipwBZM
drPcO5N1GAWO1fOO6a+fL8y+MmHzcYPFy3Yo35b3ULitrsjB8jI7PrZ+YreKczf5j9mm3w+2BtXm
y9tu9S7811S/fMMCH80HAXKZGLGQEi80DIQCOe6Fmt93H6rJFrj7wTvI8vL0naApqoyrlVk+ddHO
sA6kfooyz1A4Q+EBMTcebRTqMqeUSxV4z8ZPdTyhczMb3O5HZTTgY/h3SIwX0fshj0Y0Czti+YFe
c9xMM+RaS14D7/ramAYyhKAlRt/Z+TkwJYooZTqlGkKJa26mKEbaXV799d31F4HZwZMYybOpw/pm
KbGnuMbpUjqBoV71pWBnoea2g8E5UrV1d/UXk9nRJk3X1ZS8Li7q51Q28MTLCsh8Wlm+NdpKxQEb
5rIGqtV0eo07NUdrMbrs9cwQwDEeC8q73M3tRzein6pRzfFKHMbqTSVRdofmShVcVmAfslEJEG/z
uUXlaoVOsroj5h+UFQZP3SRO75CuhNpWPapuqERx4DZjLe8iuco+zMpKj0Yf9kdjmsId+t/+R9qV
7datK8svEiBRokS9aliDZ8eOh7wIsZNonmd9/S0F92xr0TyL2D7IWwysEslms9nsrgIRZtddt11M
V4EbY/JqW4/fBzZDWSq16WGxWuN3pNYJ9DbSHAkhhfqJPj2olZXv05o+6JNiH4ySgMNRie9KO1Yk
qyjOQMBK/t9QeEqZOVgs1ANgSkFyoaDCf1qcPOldqr/UkENUrpbyOx7M7EFGmi0+AD5wudR6MUca
QeXYmnZcwIOiOEFmuunXzuwPFC4cUqysAK0StkENajPau8Gwi4Lf5zeCeAp1MLapkEhYWXNO91pY
20ZazADpk4dw2avj94XuU0R6aMrI453SvjVrGdtXTrcNKhcoGKt6czMBNWh/xvVTrCWgwLtUhqOe
PqRUlvcQLtcGjfMnmRVT8FwDTVFeY/3dQIvVYvn/40TyLmUqkzCwAZJU90F/S+ybSS2dvryYI69F
Or4o3REPLZXs3Vvo/XV75TEEBQioxU4XsIrsLFs60GJZTbBfpsnN4+imH8Obxpp/Wm3+lVNtA8et
HGgZraYn4K8JtVejdmYldizdMdKrSTqjovJ1tBz/MzJu2cxmtJmiYGR2Qo6mkjgRO1T2q4JAXLMu
0wh9wIaPjXd+IUWhELJWq+gpKKLVv0Jwm8CgBmmgUqw8d/OUO02b7eYidceyBxdQsY/C5DDnLZrL
1efzsKJlZKsON6oIQeTE1y0W0DCCvB0k44MWp6p1P9AkdVjV4pZnX6t4GT0PJ9oSWzguZggiiyrq
BLhUvR+z1m/Z96STuUnRKbsF4UzTapi9lANAwvI3JCzi1Bsy0CqAUaG8JIEpCYO01R/yARf6e/Ci
a2qrmgAHF2fLWE02OEbMNHKy4OfIHBQte3oA+qHHHoV3LRTF0Chsz50TaG9fmFAQaq/o4Abgs56Z
YlQJK9FAbpFf8LNuvDx3slu5cD43GNyi1TnVm3TlyUgjgv6Y/Riify5BqP5K+l+GjEJKaCIMlJIo
ZDBM1LWeOhamp2VIR+z0QkfmJgKt0NtES8nFQxTqIRv9HxD+BE9HUO4qK3VgXbZPUUF3BcrMv7Iy
HxDcYW1Wi1L0CsbRVrEfISVVz51rDr/Oowj3r60SDSpyIELkjc/WOzuOE6zNoD11qUvMBCaAB1gQ
R1tDJjF1oSFswDgnjGTMQsoUYPbwEJh3GkPnO31Dp6pHrWPUfaFLD17YRmk5ZEIginNqCEFfVFag
rWIBpNqHVuMkE/WLVLKB1m/md+8WZd3dG78LalRa0hYbqLRvAtQjmNY+JXdJJoERufctjH4K04/T
Mhsro0W4FIesM/btgNpKne2qlDg9eJuL6VbVZKxoor20ReV2rp0GoT32Kyp5tfs/pLsg9uN5A5TN
H+/9oOzSEg0QfTchZ2bjcadi5HUqwOukfTuPJRzO2lNrsJWzQOVO5sLK8m4wwCExwhJUjV2MBn1t
wKV7HkY4JLxv/HU/4DbkYKquTGatBwzFfQ3VW/ZdXxl/9LDco+R2fx5LsH/BXUpWG0csCG3oU7to
ktioUUeMpjV2uCVQWRqHGz2WEdat68wZ+QkKt3GL2SjBf9Ci36U5VEvnNLIjQmDeAIDkmQqScAJV
ndNhzOYcz2kAAJq2Xo7mxUUzQF36uDTQYgyU96jNnZYFkpcdgT8Cry2xUQ0GEieVJ8Oyg8jUw6ZD
T5kFD64GzmQa91YVOUlx1V1VVFbbJDCME7z1eza+Yg5RC4KiCNSlDTtQDSRtecjy49KmknH9Tb5+
Wq/NwLgzsIhMM2sjAGlouTCOlLiduU9bP7WfrHFH6gINPYcp2dOld7qeISCVlYELttp2qDzFCYI0
OlYEXzDP1xkqqAg7pMXhvO2LyqdOQDgPn68Nxcu6fqky+8GE2pbEduKpvWptZCGsBAVVkRNp40OJ
8Euyyf8LOBp7QaNGKCreTxcT1RbLPJIeLQW4TFP0WCpsl8XPhfHQKqUTWEfoRzmQnDw/ZuFGQZXm
f1A536JUGRlVa0AzTb/TQq8gLgLVnVrvw9Kpcrwhy3j0xQv5AcjZLNrqilxZMMymvUYziz259SQJ
poRTiUIrkGGa0LL9VHA1G1ZQhdUIc1Xj7mayo8lT6xmC9poOBTUbbazg2u/RAYXnMGosJri+Shkh
gmic2io7T0GEaSIcOl3O3OxmJR0X9BIg1A5Cgn7Fm6j8eX71RN56C8LZjJKhJmwZ5rX8NXSn9CUj
exUiXZY7NpJzQdRVp22hOEPpVBC1BRnGY04+ivqn6j6mz1H1MHV7G03hY+Vn6XWUvenqfukPY+ai
ajSOPSIjbxP5vO13cPbTxUxl0ECEzwNFSKU/FersIeeAUvpJsjWEKwgljVX/GUWy/FUmxVsRKukJ
RqxTkLvvZqK4Vbk7v4KiGlyUonygcCFRZFdRZmRASWjuaa03zW9MvRjUy6jeB/RysCC/RK7i9Fqz
3Kl/pemfYHlrZTWc66zxDn77FZy1zpWqjl2PJmE99i0UEI6l29fU6SILFMrIW3aS7IJwbqHpC6oB
KLygp+Z0d5jMCjLFAt6y2JWXtRSPOhb5STsqyx7qolgD+rJ01ZddlW05qCypo7SKMMEU4pG1P3nU
wTOZm0IGOnXwsgNF8RH69X3iZH+aw7yLr5Ln39BTvyU3saftcZg9Z1C6Vw8yQlfxHPzzYXwVNPI6
dT+N+LCaPaRB5OjLMdUldxaRg0ADKFSTVWu9jXHruujjnGWFjobw5qlW4SMSMGRc0MXXiKwhRDTP
WyjOF8Uz5CsXHcPpWl/FY0UKioDze0WGwLmgvO6yMV2AUEIHpdVqJ5U9IQlPju0gOO+STFMeGwMg
4uQIFozI8Mf8Z6QeEghNKxdBe6XJKJxEVgBNgr9CzyZD1uZ0J0BiPp8TbbUCY6cyv0aHgQzi77Ml
v7sJ2AdWUQKExHxXZGBEuDkksAKIt160u3Zv2177Hu+fZ6/fQf3XC9wAvBtObjkoiPZl9e8il72F
5yxDKXOazesQY9CLqvDTiIwt4yJeJOe+EAexPqQeNKbD3k+nkpkjKrhiDHOebmPTM5I3s7yl5OG8
FQoXbIPCOWyVKOPK3wqHDSY8UzmYIcrIZT10olprhGTgi7CgOEQhlHc6lpFkvTWUyBnaLL9R1H2D
5kr2FIRP/eLotLxM7bsc+AbboTvElu00ETyBnAxDHg9XKLDRnsJnsxlGWjmjeHFV6Bm9ybq3omc6
vZPiUamdaPFQ0sOwKfRbIiPjEmzzNX3EUMqOXL5GuR3RWrh/QpETJaCq8otVtRe2VMaKJcJYidKh
hoe7Li5sp+Pr06HtZttEvq0aKkeb6Q6iOffnDUVwphKyZvQQOiATanPjUEfNTJsBYs00YqAo9RcQ
VjTsTx/7LYSpY7Y7Dyew/hM4znWZETgL4lUbWhnBuaWwa12Z0L+DmJ5Oh/NQf48mzqFAtBLBpalD
Hxmpj9Ppi0Dn3gQ2qu/HixJdF6MLlhaHQurL6y/K/ZCgvab031Dk59BvgwvBXkgKht577qVXuqs6
Fjotzn+RaK43H8SfpYqdGeNi4IOWHqXev2cr8uCyI1C7DOF11cxfuBBjAgzUAKCnFFpg3PYcQoq2
uQJ42ir7DaVew8Oo39uX6GCnzuuYO6XlpLN7fpR/dSk/z/sHLOd7SDMgPQmOF/cp90FoEYJ8dg9J
JSc4Gnfx1XKwd8Nl5kyO7ds/8HSZOz/t48/2AD473Ql37dsNGNK63ewG/vkPE0WxmA8LfBO4uurQ
Cj81iLCLQZYd4MOC78quugq97h30lcwLrkJfA+HS2krm5scvUCydwJJT2CDMFG1ZWYDDFuKV+uCw
5/MDE5WwniBwC62rIx1qCwjT++DpB/Qw3pQ3yUv7PXaDB4ocsBM+GC8VwknUIHgXkZ86f/7HT+AW
Pa9SGmYh1KEh0uqAlutNuzK88vtdfv3+Wl3T/fgcuFhpxWMO9eZLGWW1qETpZAq4GNImYYh3HkyB
criebvM/zEXziXlgx/eXco9Or6BwlB/GA3uw99b97Pw6P3zRxfMEfvV7myTX1KB4yIgxfHp7y1xz
P7xp3oR62vAeIosV1Jh1FxSNMvYawSkPiS80VKEUBKcR7+FsqFRV+ZKCXzrw22pHSYzseOZOpodH
GrW7VsILlFSoictQGfkjjvxJ9hAgPIN1y8A7GoHWBB5iTwc+V1ZlWhB/cZcOl2u9c1LVcOCU0Zyz
1/Vjad+y1glBzJ4XNwu7qWT3X9GBgjJaA+OnOvrXuD2tTFCzMnrgj/SSJV6YHAs7RD746fwCy2C4
PTya6MRuVaxvgO7apS6v0Ab+rjTRN62TaUmI1E2JzgxmghbHQuk9N6QI3NkaXW0JnOVu50X74J75
2XF6ZI/aXj8Ml9M35br480B/IerY4SjZtdB+ntz2WbarxB5z8yncsJukBQWEgtlNoQHsDbgD42qa
7HK3Ru+kO6GF0xn26m65sI7n51t0x1ljHg3VY2AGQvLi1K6mGW1DmpFgEjrIlFnTXiG220FEdZxy
NHPE8y0SrD/RtOqTVkZoI4q7kBo3YFe4iX96ygD9kV7XM7YVCdHe83sIvp0fnGjbmhBEBN2UqeIy
xcdcM7VBrIFZJdE8T05YlVa4m7Qwg2JZHtb+ebT11/jjeIvGhVxJWLdzPQEt67pjgf7artX9mQ1u
GoOIIno9jyacOwwNpYAqaEP416bWgnRXP5YdXE7soVTpalIzyQ1KlOiHLjR4YlEB9TeDemobYVLO
UAitOrcsZweqU84CqVO7YX4alJdDUVwEI2QpjPhgNYaztL1batC4bXSXUHpxfrhE5BhQ+Ai6fbgg
sAxyRy8Z8lAf+qYDgQjzq6lzDTu4zOdsPwXTQcvIriiynTU+aKXp5qq+z/r5CHJwp2ZQAqDJFWT6
3AgakD1omfrgR1L8TPGoRfsKVLjZ9RyzEUwOGR5YLUmYJtxhoKxAfKxTAycIt8NSg0RKqOLLtfrF
Gq802yHdawX5y+iOVs5UXJqqVFR79Re8LW4x19ncHJNmQBtVbYEZtqkT43W60BU3HP1cV3ZqeTvZ
11qWOXaPippd/4X0IdmCc9suygIyJTPA+1H53rXJhckeW63zE/RCTkHtGPPbeeMQRgVbRH7rFYy2
U7cOF0peDLmgqHhNkbg0Dc8MTWesPR26JeD01EGa1XZOpu4h21Jkv8f50rJ/S75mNcVzk8/dh/B+
koXqhK+B+qdnT1cdqmxS6pHJX4LUt4K7unhRlRwMTc919lthDxJ8QYkYsZDkM+HQDTzacluFplpT
R6TH/JPHBtGQET3hlk7IkUId29rZKepjZG+4oivXFpMLS41Y06rJGDq3zR6iYcfii1mBjIu+g1ak
U4YSzyRwtTazcJXGA52G1zVuS1FLjQpLRTla3mZOp9gPdcOg5wkt1PjHUMkePNf14tbzBI3bTE2g
NWYYryV3RQijuc7BsB5YXml+S8fWSdtrQ5ecymJE5LghXrZWoXLjQ6mWUaQtYksrzqDghZSc8Zyg
z77P9Yex/4N+QbCzyeoXRO7expUN13jUtaDMj7ObxEiGzqSoCYIUZUtvCNjWCSkco/HV8UgyX1ky
11BQt/mT9iVkH461fjhvuoJD7eQLOCuK5lFXQhszrVvlS9FW1dHuSCM5SoTGsxkmN7lGPCphuZZw
xUN4DMPYNel9Y8YuXpJ2nfGFol4MCc9+6C3GwWXwziDprHxasJR2rPoWWVwWP2tx/NiVbDcnsFqt
khjP+v2fzPUDkXLsegjbtGTo1+ox1BZWJDsEbeimUg0Q8VqhfgdNzbga/fXJmyNGMQ02lgkKCxVc
yZxKWX6oMn00gVPB3H1AcG49IHo1krUOTk2KAxKjIBjerWUHRehNIGQjyst58xNahk2g6mODWwqu
8/TU1KcYBWSrupxSOIOi79rgton3LHP1YvbOQ4k32waLM/WhsCH8NALLWkr1bu6qazs27/vF3lcD
KjV1ojwQIwaJFjLKztRm8x1k0XW/ptFFn+XJbcfy/Lvkm9bxfbKczTdxO8MeqnGwY3xTkCdPUP78
kavVTZal78H4lOMBMAX/8qgEe5omzmKAzy0I34kJCerz3yEI9Wy2+QzO35Yl7RO2lqxC1G2w6YUG
MblgerJkeuliHIrSHKjxWIzvRVraosQ7FXDi0GXq3grTY4lmK2l1uCg8wYA+gLi1NugwxXqPeR3Y
uxr1e3PukBINrO9hVBz07NW0Ic8IChV97ry8fW7JcNdT+xk6U45WpDfJjL5SW8YYIdxcm4/iFrvE
A/6kRvgolTrEujIQJ7Zsn1tPQWvuUOQqWVShV9rAcYuqKEqvNAST3c/IfXfeNHgl6mm+YjlYzVUP
DLKfXOQ5qpD8nBKU+9WVC+WjHYjCHYriq1STnCHiyfsA4jxTmZjBMCfQy0uLXwZd7qz4HqyvtPD6
+V0PRolHFxvqBxp3hjRj1MYoNcWG0HXcXB3VbveK1tzYqsQrrT/02QH8A8QfHWUO3j2ao4Q2il9b
ZM0z1cu7HETXz3XkWSy9BBPd+RUTdeTjaES8yhB6QGSMW7I0QOXi30LkJZ8OE8S9NJQzFCBizozy
JgU7pGJWO0Z/9f0fWvwm6JnFTRCCrrZn9rnkY0Q2uv0WblUXSuq0yHHetGNSOA3qB7yx1iPPiKP0
cH7coiXdQnFLWtEyY4kBqHQMj9mggeOtP0LIHaxgMsZ+yaj4Nta5ryYyrYL3VFOuyxoZf50cTEvy
viU80DYj4ntXYTVZaQWACZRs38fGs1Ki4pt2vhKC76sjbqqhkm0096tC0TwkvhXj3dAwnHiU6daJ
die8OvT5QKuBVCmX2GPq2Cs1hRm34ehmEHM0O8ttbXo1dm+xNj2MkJqUeJ7VTPmdAzZFVFYwZNI+
qamMiFKaaJVX1Wf9u91AN6AtkwygRe3VOpm9MJSJd4nX9QOSnEYrQRWgt2qV3LVYbbmhsjC/iUfo
nw5U9sC1Ttin0Wkm3rcsbFSVPylzbVRiS8eEghDqOg5/2SD6JWq/VyEslaR/LJogCoQMIumPpTpI
vN96On4CR9rXNFH0vCafT8fJtETXxxrg1Zzs4oR+S4dFkuAXTuUGgtv4JJkStVzgYHsz3aGs/6Bm
mVdGshZ5USoIJKIfQ+F2vV5glbLVkSfZlR59H6MIRcH3LfHS+sKMQKWgvijoivuCq9GRsyfQXVuv
IafzV9R2brctDkWzx10nD3ZF0u8taMspLJIUGAm92gaKM8memmiTNQAVMdOfptlJ5hGvzvYtZLrv
zo9KuMfxJqPjnEeJOt+imUIrFu+umEolcxGtolG9AOEBYqomf6Ms/NIcfqBx0UsTpq2RrYFFoF2b
DE+YydGOYmR1JHGF0I1sRsXZOmQQVSubMao5zPdTBNKU6o+tthdT9DxABvf8FIpX62NQnNWXUVmT
bO3OUjrQstrXqfXWBeNtKzN7UVRhbwbFWT0p4i4l0KZxhzm2vToMUjxGd/edNb6EZLzp5zF2Q/Sf
XGZmYshWTgiO2g48ndnG2g16av0DSpFULQc4BX+DUnnT9K60RzuPnbJ9yKo/UnpY4ax+APJq91Wo
o+GuBmCp7cf6Z995dvqcq7JeRREHtW1vcLhtjVfYOlBbMLF1HrZA6MeHwOtRiusYDt3/VK5nr71d
/NwLH5Qr0z9vOUJ/ucHm9vlgD8lslSs2VN5pluwsYh9zXXaoioPDDQ53IV8oRCiLHjjpT8M3L4hv
MJ9+q/x5V3yrwSeKw24PRlNJFCx6jTuZWu6+Fo64zLFqhX0q/SzylEPgG9fjk/E73xeHOYNIlNv8
gf4WlTg14bz+Vcc0UAb8qdAKzWZxGQQAZuTa1tCQWXuz1ciGt67OpwN1g8KtnkK6WNdWy0maPW1v
KeR6chSJL60HsYIqLP1w3te4m+FAsofH85Yj3B0bbG5Fi9wa4koBdtgZl3MGELW+AuvJvonNw3ko
oS/dQHGrCB4JkJKHgCqUca+AKIbMCRTTULBgZqg4pN/Pw8nWbv37Jh82VUHVZwXgNPu10u7LtW5a
5sxks7f+fYNBMySNkCTF7DUxjob7vDuE1gX7QnsNCtTw8KfqqOfCk9cpTNvpXcRSFadQcZkpXlO9
R1ImNsEjBRpNKN7DUNCIfxxG3Q1VzgiiOto9a6y/GMeq8cbldVHaazSi+8NSvRTaY1qUD+fXSRg4
bIC5Uy9uC/zmGjjESPDZtVsucCRd4IyoizITiAub9AuvFduhckdQTlk8m2wNVVQ0vk7E2oGIcQqG
e61ea8VUCcndateftvfHAPkDKCrUKBrWWCXp0KLQhz+HGY1Y5ydRhsEdPgXkC2xwGIPlFKuGm0Hg
qLM6S0CE1r4ZCOen5qyjRt8CpO8rMFip1A0I8xdLQ/hVyoIhUYENDHLtukYVH4pduf1bt7U2kxnT
VieHctnH5V0SvKLG2wgfOx0JyPmZ0GOf3FXRsZU95osIR07AuY09jl1ZxGsrrJH5Kb00yHVoPlPQ
KkxOhge1+kqjDhskp40wNAIJtWYQlSCy5Ea81JXVljFACyV/niJ0NySxNxLiV9Rw2taEMmLiqrmy
O2874sFucLnBTm3EJnONOxeU+MwxnmnN0AnY7E/lE7g5XG1+KqAMVrInmsoyXFJwzu/0baZbIAJC
6JIOqF24Losbi75DRMqLrYve2teBFzaHQJYeEdryZsyc11HCJbTBRw0fQPw2Yfd1bzo0qHea9XR+
doXH0AaIczYqVcemiwAUWdFxxmWSKcVuJXc5DyMZz9+b7uYkSjqaTBVdYSY7cOpxeo70xVHwuq/1
veSeIluzv3/fgEWpgXf9GmAJ+aNV/qS7QXgM8JxfK7Y7jzu1300tKI9lOWtxIIiOboq+YRPsrJyb
K/M87KwQsXzXjE4IxqR0CtFJoOyZnjt6Ux5INuP/m6OhJr6BiVYW6yFDA1xmP8367yrvj+en/b9M
xccXcT6xatAuOTfo/h6qe7BPjMPtkKHfL7qg4Ne39L2CtxKz8+1QEkyJiryh3/EBzAVuLYRjaMEw
FUv92oT6vjOJM03mrTkb6MCx/EoJHS257/L5YmATXuzUI43yo64+6Fl0YdPgsTbfRvZatAQ0iwRm
El0MFh6SRhLtu1L73WaNH4apU5ea6gwt3j5WxpCxlql1CcPCzUC4sJCYdkpnioFkw93QHcPkvUaZ
kKF64TRLVkvsYD/mjHOwTVANdrDePWsCAc6HNpj2anWvdbcG7hSKhWeXx/PmId78H4CcZw0bNTON
EdZRGQHoh+xDq2po0Zz88zBSK+SdaIEO2WFY90V+C8mOmoHMJndCFcVfxzR18773wAQ9atLXgtXK
TmMbClFiClIutLEht8vNaGWjmo+oCICr+KoN4n1gXJiweFxf+uQtRVprStyhuJpyr+kHB8+WkoF/
nmDga2urIsolVYt/YFLMQW/xKI0AvAZtTov81i5VL42YeEHNvJzOrlXeNSp0Fgt3ab9R0Htn0a06
/3saxdPv4I4Tgjb/PqrxHVG3VDskV0bwj4CC1iia26BMYgeMVPPu/OCFY4fCNnJ1KkXQwHmAcSFp
mFId4Zh9kxmHsH5MZTzV62d/Wl6UwTJq4Iat8lpow9LiGXRGI05gVngjgKYDhW4JM9CUExHPDq5a
9LVITjLRsFB+qq/S4Ujf87VECrFgUAaGNc03Jnhg83kXTr/PT93ncBknyAaD25eTaYeomzdwoYpc
psBspPVXslFwOzKe6yyY1sXJI3dAjn6+qbOX84NYP5JfnO0gOJvrkRmwFQUQVnGrWD3IpHwzvOra
f51DPp0rLoAZsR7aus3cqb7Wp18lGhrye6ZLnjTEK4IiA2RZQA1gcij5bI7hnGFFejI6XbhLO8mS
i2frHwCeoiKIZzarKQCq+aFp1nf1KHggQyCx3s9HDGYLGu0gSGNg9+JrtkILWkL2OlvBEOoQ1UUv
1uIsVUB/mUlfPIdUSX9BIbF7XIIECu5tlgaSW4RwoH+7nzRVR9cVN5NFYoxqaWCgJIzQJn7MVae1
UieXsZMKLZwCAIpYSBlYXCw2WXU+t6DXRAPdDzaguScAoY95f97GPwcHmM4NCBdemZGl1N0KYmR7
Ft8t40M2POHQcfq+layc0AI3UJw7LcNAyxYDUCy4MtG2WfS5e34wQtvYIKxfsAmbUYVrVsoAhNF4
yePDBOnB+UarvrfmwUheylHyiCZy3ho6iuG/saM+MSR0U9tAnc9GYFU+FjoYS9Dy3US/ourdsH7E
xfH84ITTt0HjB4eGwxHhP1615kOdvSmVJGkjnDx0860sqoDh81OpnoZjOCgwt+G5C6909SatEFrb
r5bxkoAafXw/Px6hea/azMi4gS6Pv4wXgzrnbAk7NxkMqCdqTlslKNeWBQ4yGO4kaqzczscKMBk9
GjY6AXU4BdmRSoSLsxkMdxotiUnYvA6m2ZU3YK44hj9o6LQUTX9+9kTdwjVvLpdf+oPljS8M7YCJ
21yBMfb8lApKErCbbYOtLKAIGfk+RL3WF1TPxegVyDxyMXnxD/MVLe6HwMmvUqg2+vajUklAxUP/
wOQ8CFMGI6ptNN4iQjWHR/LvqzlOx8S5jaZTEi0J8PuRftVUB9P+bss45MU28jEEbmvlsT0qBgOE
yW4UegxZ6kh5FIWnhs1wmJv6mgPmTo2BxQsUY4CR1yspzk9knFbelvbf90FTNMzBLYH+y1zPyVMf
qKb9hINv7dwbTLj0JR0esoBFoxtVSD05QTTDMM+bncgCtpCcBSy1Hiphjo6qYnweqgvV/n7+90VT
t/19zgKWVKvygeD3tfZQDX9GHert837IZTle0VlIcM8BFohZPpVHzpqWoK0KHlCdPG2MHEoOg3pk
KHnPgsP5IYksbgvFWZwSFZB5quEvKh15nCX19Oi5ZrH3v6GsX7E5D5XB7MKkAwoodXJtcPEua4JM
6ysgIFcxVxYfFMycgiw9sc3OXocCeRcIaBhgR4tknc5CE0Cv3n9AuFC8CVGNE0YAidGytOixZ6Ij
NU01iIw/nh+OEMlCvxUavVQThKenwyEV0nqJhv1jGasa5m0yHQLVH2RyVYLKGMSuCGBXpl/Inf7N
zm/WZkrnmMRIzLqDZbg1tZ4SCNEa+tI4aHF3oNPmzjmam4NwZ7aysm/Rht1ic9bH5k4vR7ylu6RY
3J42d4utSa4bomgC1A8MZyKSiRbPcBRGS1TAXta6DlTWQjx68IwWRLU5Veg+UGMoTDVB6hHWgOJt
7CUvQqLthTMQBgPWFwMe93QRB4sE1hIjVrIgi8NCcG5X7Cpg3RduAjquUmuDHkgQeG7cPlNsAzEn
QrLAJ2gvC4fS60DLZde780YpHM8HEM+PW8/lGFUmgHS1hcyv1gTdQ5FXo4rbHLQvJTtabJsbOO4M
QS6ynPMScbQZTw70RZ0sUQ9sQoibWZBwiQu3s1EeO9321SK7JYiCamRc0D+CjAvYt7ml0wst0KaY
4X6HhJNhf6uqCOSO9VWUEs/QfnXg6Tk/tyKvj+IDtACpuM+pfPOYZfeT0RWr16dj46hdFEJSMC4O
pAbv7IBnovrlfwPkdx8zU71rAGhnJbLCf0JTdZISUaI1ONSYns+jifY6WjChvwq1NfDJcHEHqvPq
Ue9xWzUmEKYyEw8HMtVw4QyCCARFaRaCT36vW4ua6PlqnRqZvML0Z5o6DfrywbHfPZwfzd8wic/J
oAkYb3cI1EEsyJmmiktClrUdosGjfeheyLUO+jtnehlvUhckYuSdHcfdcmM634tr83a+m29fUXx7
sA8WOEDQ1+uf/x7R7G4/hwt96nFRl6jC56yLOAUlXoWfziMI+Cco6k8/RsxtiLjMdQIN5c7Vd/Qm
uAbnxF3nWQfrJr/oXxVvuKiuTQf6OBhlflX4nSxUER2IW3zOXDvS1qgoA74BUs4su2LxTVAqXom3
ivMjFTC3ryNlUHrBe/S6vqdeO8lQy9mOaKnENn1RcAKmc+GZE6iyzGCf5bjE9x3E+9BWhi5SFIV4
atnLakeFvs9CVT5oc0HNhxeX04/IAm2pjRZXqCTtLwIaH3OTOUnT73oCKoQsdIb5LonAVRj9Oj98
kY/fAnMhDl7ja1zoADyFhdPHhwItrN10PA8iWkwLzlUzkf/FuwI3xWplN6lpIpRWrP0SgL5kz8w3
ukg8nKC0YD3zwTWBFB2En3nujrQfDaMHJY6rhXcm5GfRVu/GaXYYtPY4pN0hpvODWb2ib9ddwgJ9
4toFKSJJaalwrDaiUpTLgsSLz3gqCiEKqo9B4NFlLspzkzJ08saH4OD5ORWdWNYHDp/4nAq1ZSix
gcUUyTc9Tvxaq34sgeoNJHSq+tccy+r1RMEVwyZQDfSRoMKZ8+nGkqOBYgJNQRDrkEzRl/zQlMgO
JlNwp+vl9TQOkUtKJXCJRmSyTCJvj4r4VRVjzRzyBzT0MNqkmcHDoNO3ZLwb8t/L6E7tbhq/MK+Q
OYBwloUyYJ3Ps6JvQQlTAsdjsueqPSbJaxu/p9Vrr77LeDME73voYzBAdkNRHYwrCudkk7HoZxz/
mFHklPthN+NRa9xp0a1Gd0zbMQK9JPJMZAlLYcJmi8s51ylNdUUFGZurGrtfk3uvHNpmx358U55Y
48et3zxJvIxw9SgILtaGT/zj3Ju5ZHiOWVvlWYbOXHplqI6u/VST75GMdlG0/dgGifNnGR1LFq9I
uP84kK+r1J9j6hoy0nGhr9nicJshnCx9YitO0aFUVjsMTuYUF/p9h/ybV9/VgUsfz294ycj+HiGb
q1swJv8/h/HajI+W2fK5TKE0lX87jyNoo4RVIhUBOR+QzBE+nbe0Vglq5glH7950tYP2uCtdCISx
W+1H+LC4yb6+A5vH6Cyv54FFR9EWl4tqulVqvmQjrLJ9C4cjOORCe3cegqy/wQdyWwxuxw1qppep
AoxhlxGHPEE53JuO7Nh6wUP5qI1e4ergyqNe+DNzL9GA4H4l3bP9Am7vZYml6EqG2V0IuUsXdQfG
K9dERcfC7oa6OUoGLJtU7uidqdXN5oQBWw/mvvS1dwUi1RAbDW/QVzGPnuZlXrxHvql3ltkxXsL9
coHu2ffoie1kiaH/MvtrwA6OTbTqc7PfxVZoLhGcuLqnu3If7I+5a2qOtdNuarcFq5tveO2V/ls7
otm52Cd787v5hTs6mKj++YT/o+7LdmNXjmx/xTjvPE0mp+RFu4HmVHOV5umFkLSl5Jhkcia//i5u
u+0SVRDbvk/XsA9wrL0VzCkyMmLFWrPp78cAcpM6rs0m3gL+SowNXWLtvnhQIaQEty5rEF+cObus
0hQh59Moi19N+WlpLfRybo328+elvehTz8zMPF3SiwKgbpgBurtq38AdEeSHnPTQPF8MTy/bAi2o
hQZu0ALNdlEyJv0YBrDFoDeQNih1GkDavNZMd4wOqAGjc5CowLsy+aiNyDWH9mDplTuW2kGKqS+l
Vz1LFvzhxZgZO+kfHzWtw5lD1KosCFpZ4FKBlHMDYQQpc6xhM0Bi23gaxZrKR3UpTzdtj2/+A1xQ
KsCcmIw5elUurSFXCW7OjMrXSWbc4jz/OwHImYnZsNQwkfpBICggXPXK2OmUlZygpYZtBmkb8iV/
dNFBnJmb7daqsWopnCiMVGRcuhYN3SkSgVBX+zd265mZ2W7tjELpmwATZyTKmlV+HssusiOO1LvF
UifjxSEhiQMvg0jT+k3oebYxGOLQuC2wMZQKXKjCsLXa+3cU4iBzgMw8WME0grh4NnEGL9MaUSmK
b8pnqLoVMnGq5keBI4E4N4ud0ACty/rnWby0/SxlquegIU/5BpQ0x94QVMdiFRlIGEv1mHblgoO8
5L3OTcxuYUmAXVdEGJYUods0PKWxzcHtpBb3Pw/lkks5tzO7CyIBwi5IzCGAAoqBVideeWPP7TD3
6iWpziVTM58vSK4klQZTCeEuaIGLkqCP1ynrfRq9/zyqiyXZ82HNPGXJEwOUwHg+SOtmsGti00O9
0TzLIadiB31EN7UTR/HG1Zaewpv72Lln7tJDbTpLcyd1/g0zD5KVTdfI9bQzG+5l3OvG3O8ay9aV
ncSAiPz185iXpnd2EARYN4acwhzo1u+kiXoH1KH4R+WPceLpZrT62d7FHQqCUKSHFJyFea5E6cSo
Sg1Cb034o7ovtANlr+PSprk4iWdWZg7LsqI0Iw3SQlG26mi7liSo4wa7vsq8gl6xRe7x6cHwbdHO
7M0eFFygTSBoMSpwANJPE0mDJ9WVr9VHKJKy1i6YIz0MrrwmR+HXfnBgtz/P6iWnCVeJlyjgReAa
mm3cVoWkeThgvBKKFwnomiLNMZZk/S76rzMjs53JBiOUfk9qkEeuTB4j8BX/PIyL6TwI3RgmulAn
CNvMr4wJdEr6YHqYSSeRX3EGGDXwqu+R9qtsTwZY8ooDk1aJfPez4Yvzd2Z35mQCooxJOB38amSQ
FEEd10RgtPQ4u7hLzqzMVkkq26wdkZd1BD9q+Yc27EmT2dBFYgUHRVrq5cbLz+O6eNrOLM6WrM8L
YfFi2hfV1oqfo/bAqmd96cq+YAXsocAnAPIK5vt5OaSVC3msCawUgeTEpuqnXW4n9NQq0cKL6EKz
K0ycmZotFEsgvmRyvIh6sIjfKq09rqPDuJIO2lVZ2tmGOcPOelYWinYX3MkkvIJ+P5T4J46yr8Fq
UUmNyjrkJsFARVFNgjz22IS2pkzKvB6Uen9etQu78Yu52SBrtUvNLoG5guwz6UaJ14p087MJZWlI
s70I1FtHxZRuLfWbDh03pZu1hyZ1wViKFKGntJ+15pd0J9Prst3p/KqKThVzGzi2cGF2L70sMV60
laEqiibHeYZZqWRdGjvUzwuXHdUTZKZu81fNuYn27b5ehzeNn0Eoe53sOYo02/C+WlLYunAJfvmA
2THhAUS99AQf0Ad+0PtF6IbWc2sdi3CpYLE41tl9Wwo5SiMdplTmookOvFLM1n6F/keyf4/9+DFX
3GjDrqDbvm/s6K5YvS7lSJcGO7sbKc0BE7Ww8k3mdpqrscouMy9iL2r88PMmW7I0uxVTMx9qbmCs
2uC0wU6k2yG9qYbbIFq6OKYTMbt/zxdw3s4JPIGqxSUslQQK9y91shBXX0r2KlB11vBi0ClC+NlQ
Kq0ggTapJUAoRQ9O6GroU1+o/sh3Q+9icICaOKO21FylXTim4FLHoQCjrwJY76x2GbKqKlIUm8E8
rbol/BtkulGBiWsQ5HZeSgM7ThxmGeus2LH2IIU7sEMN+s5Qj53+ZHTXEY9sMoCpmq2SwI3z1kP5
vZN3yeh3uWuOeACp9qBtYhrsmgAMxrT3WoAQUd52qv6hBb9LXb+SZiqmOSZUhIpkN5Qns5b9PkQ5
GggGKAovecALO4eAQ10Bwx1CATK/UZCXyXNp1BEHwAMyqPCAeCNxLFTx9KVO/0szfG5q5mzzDpqu
KZlMRXtI4FSho3axHUEbgLlGseDZLxpDF6mhoJeUoFXs60XCxg68hCqMpa1lg4TSl0EAWytPUrfP
m2Nc1P7PJ/DCzTwZ+oe9mWNrqoFHeIri8SQ9yCYYfskdA3Pd2Hg/21ka18yrQVNTLSpjGpcO3CjI
ASl5z/WVOoarwqQbukgldcGgqqD9HlRLeCx9Y6GUSEgD0HI3jgLiVVZsovFlgMQAF6dI8ZbUyC/M
IkBqlKJ2pYOxc379Z9wUo8UskNvrgTMU90MwIkHgd3xhd1y497/YmW3FQlFDrZLNxuHWqU8OqXIX
LUkHXHCUX0zMNqA6qlakCsxbHWgOUTvH+DdaEFTEgKChQgIVNePZViCjajAeYrK0sHms+ei2RXjD
44WY4eI4zqxM++MsS9QqVDIiGVYS+De1hnjMUpvVxcU4szDz+LEUWqQYYUFkH4XwVPBLKsiW/nxu
FozMRXg0PVcZDkjj9MC/1Pqmoxo87wJKf2Gu5spUNBOtqeUYidzop7AlLrQA3J/HcansdL7q6izx
VJZoPUZhrwEbxniIjL0+JE4HYsl6UN0i4vsJccbDDo9x2UbvCOrd3EE3vRu2IJ/s5FXQ3dbJUrlg
WqJZVPDlo2ZhO29jXlsSZjdr7ml+K4YjY7u02qE4pSRe21z/PAkX3cQ/d8xvWcWzPRkHcstjMu3J
qFu1EUSOokfIiwbJQvPX0nrOznDTWrQqrOkMJ/FVU4pdxu9+HsmShdm1kQtm0V6GBTTFBHxFamVh
319K/39ZmpmXMKJ0hGYZ5irV5Tsax7FNx47ajTVc9a3kWQn1+yi36+rGQrvzz6NbND5zHiEbFZ12
AQ6EfJcFJQDBjmhO2XgFhbY+tpxO2nGJLFi9uBmR9cLVj9LDt+JDVVKDaVLYOhk8VsC9SENbN7DP
PZoEX40b+d/orVOh3wkCeOBMyTeVRNprVQEd3xadqO1nVuZ3PXJhjcJdGZjMhQklFw7aua3ZhHY1
JZlIotZR9hW6ipmd7ItX8xDc3pOb8j1f6KG6wDgApNfZ0GaumQagmVM4zLXv8jF6MG+T4/AhLLvY
mYOjeq6+edCv2ZKLk38e5Jz3tTBJCp0UWMXr1Os+28zWD9omTO0QVCsLxi65krMRfiPnVIpc5j1s
od7p8lg4I5Bt8Q3VVj+v3KX759zOtLBnLivU4zSpY9jJVGtjpNouBM1cNywliJbMzBxxo4SlmtWT
GV12aLeNkV1bSt5fAnWc7wp9cmpnY0ErqTk0kxFpjZrEqnyK7/hecfkuf9JuY8OOFtzwxTvvfPJm
fhgdVXKbTItU8Qf2Ctnfl9qtbMmLAKysdVv6KHbkrgU4/zp9+H9btpl/ht9My6iEZVV97+gDUStb
yPc/21gc3sxFt0OiSPK0N4yDCpDTi2LXu2g70Td3GFL+NG77q8SFOgtZ0aXn9oJD0WcOBbe2EfYC
tlEeF5mtnDTU421jUsnwnmWgC8yFGOkCqmqCp0GKD42FEEKdd7gHAzq6iloB5rmI8LY/Zek2iaEh
5pKscqP4dhAHHqybZiUGVxLHOFk4iRcyDNMHgH4RzQeoT8/hFWMP8puUA3RtAVKetKmbFdDQBtQK
0ssBlFM3Q2hAG8XLlpgnFXOaza9x0lfTs5OTUwbUlYn+6MTYMROlyQx0ueuk20BDW7JOWb4vxVOu
rkrzwdLtFm00Uu6p8oeivBp4o+i23CfXQInaFpM9FTyZ3YGKYD22iWMWd8iSQIQgy0vXAo6yKlq7
Ll/Aw+DU9YmNkM4o1ioJUafctFrlQ4plqPbVmKBQ80JHyZNqDawDvkLW8egV2UYX21zinug2XFoF
8cbgo11nm5GCMX5VtrdJfwhU8PVxm8XMzfgvFu0YmCwNRBVZ7lrjVRqfOEE3kA8V+KJY9/wUQ2dx
8OUa8Sp/APmdHKxjc02th7y4Bs0bpA126XANGhtTSVxark1xS2s/S1S7aPe6sY3ZtZHvpfY+NB8t
1P3HfVLucojfiWRj5jdZsuLVa9DdoW7CrVuzXeeGbQ4raFdznB+5Bala9F5pIKo4daOPVhQvAjVJ
9iRXz7kZge46gNSClxiHEFJ2yj2Pb6X8VR0gnBOA0wJSZAbDdA2oqWnbSnKt6J3kuqOxZ3k4QgZB
KiKnQSGFtPE6oz62nxPn94FYg+d2rD9r4cTWXg5OSGO11T1N3jow+YBPqxXThOygfc2t3klan2le
JVcbCb0VNfgPdXJK1c6Wc7qiyRNAQ34WeeDRXbrvv4dOU2vqJPGiySgLzdt+M50FpR42EybHUTbm
pvRrt/EiO91Xdi3b8pV6AKWthx12KzM0yi44wgvmDeSiNMtSIK8LRfSvF4tI9bwpJ7RgvEeLrNM5
icNPpWwH9uOtAeFOvn1H4eix8sTCwC9IaaLqcGZ5djCNfDDMEpfab5QQ+oW2wh4fIWGaIXR1bkzP
PBRetR/W4cZ0CzdeQb4WFD3u0k1wwT98+YzZRRe2VV6zDp9BHDCOwXTgGis4487Pn+7BAW9brrlP
7Cfr188z/z0K+jr82TUHkSLQQ5iol4FQKsxeCrCCFYXdqEvjm75/5v++jG9208lJBgYlHfWrzM6O
mqPuQj/BOIXbrmov2FXrxllKKV0oZH0d2+yGy0KVWDXFnGYPUOLacF9A6thD/tF9rQ/HdKU7S9QD
S6OcRc2pCr6d3zBe09qqaKjrj6q0/nnBLt2iZzNpyVMMfRaDhUOBTqVyOioGe5P19SjzTQEO2Kp7
RcXJtdL+te6IbSYh6I0pumzQmdZF7fXUlvnzp1zQwjuf4G+M3paVksKaSvIIBq8tiMX4fBO7yTFw
35JV7443uNVslFnsyqd263Q+QP/uVo/t258/5NsmtlSAxIHJVdFUAAz87PB0UjikMgkQRg2lT6hw
BJxrZR7IcPOzoW/rC0PoDwW0wgC1Hfrgvs69lY5pYUC4CYk30JYbHHJDnkr8n418X+GZldmZJK06
pn0FKyBXBcf3iPjMzmMw/gKCu1EdDp1ZFK+yBU+4NLbZCeVFl5lMxJ0j5dd1fFfofrfEbfnNyc0G
NjuQyFhKldxgYFIsy5s0EdmjpcfATUNN2EDf/ZAfzCZOP6Um7heSmZe2CNqYTPTeg3ubzl97SQys
TDumHWqCK7lCQxh56ModUZ8W1m7JzhR1n53OUSPgFR4wixaCO1fpfWPFtuQZ/IBsT2/5TbHTD8lG
d6olVOT3t9k0uQSCaSjl6BP/yVfLzBytzooSCE1scPQ2pmw/lnbrqSv0aHhT75KzMNTpTv7i0mcG
Z6vZMNFEZQODxqHeR0gPryxHvzZfOr9fhVt6XMxJfMsOzAzOvKukD7wzQxgUut+7udPaRIF2vaP5
HAobC87te/X+q7XfGa6zlWx4mrdgTkITjauc6Kp9z1O7GjziTI+0cWWcKkRHoVO/YjcN66XL6+Jp
xIMA/K8AUX7rCBuUPOdkzDqgqwBvbdfdlMrSjaVBXtyuKiRBtalNVJtXEoyamoWFaUXE1XxCR8Mx
PGkvtsVbcGV6JXIix+yK+fWS4O7lzQp5JNQvpnhvrgXR0LFhBoVdVJfetWuA7P3ATd/I3ejojjg1
bwt7dTp23/bqmb3p52eLqUskrcMw7xyTAM5SQ3nTVp1ohV5Ft5PtBk/AhZn9DkKYts+ZxVlEazZB
amQSRkhf2GALJKt90HK2duwbrjLY1WlwzZW0QbPI+rN3zJdiK+3jhW7/KXb9NmoQZytgn8FMz4GA
ZVpUNFcnZ5TuNeWTNh8/T+vlQZ4ZmLkAwMs6MJPCode9AcR3bgstdmKZ3vAGUNWmsAB6QT2/RA/c
oCEPHUI/DZXuLlyzInZARGATI7CtUZy6otskVLWVrryleot8nxQtvTK+x/rTmpx97syBtAlNhEym
K87YGC/dK8TPDD+8LdY3hV2t6Xvmj50bb9Vt7yiG2zuDe/svw2C+foI1i95USevLVMeMZeNGyC9S
c00jx6KPHN02Py/OxcVHlgUKkzjX34SZ41YXUVzBf40oePGxOPa9vJRQueg+wCIBzjc05ep0tsl7
buKNOnlkEHvraC0/Nkdf34GTdniubXanb2vw6TuRX/o/j23J7uzRFgdlokLMAxs7IhutGPcoVYP6
c/DC8P1nS5dn8Z8jnEV80JfQx5rBErUeo+hBi7yff/90QuZHFFAX4F6AIEDkOgOfmFURgt9LYEsy
fVUh8xFcWf1Nx1cKT4/ZEubj0mjOrc3cYGYUY1ilsDZYjw3z83oJ+LRkYLYhDDPSe2UyYNDbiRai
Xf88XVMQ8226QCGCEo8OtM6c2kMhA6j/2rIDPcsbPKraulXko7PFYs7Phi4G4RNh198t0dlBzXu0
2JoJLEWq3Do8DJF2TuJDxn5BN8ZnRAXCNK1d3lqPXcTRE8frB7lFZ4NO82OQVgs7/jtsF44DjKca
pIYBNv3GnQI5I6G2HN+TfCq2Yrk1kEWVne+PQCohK1LLC8+BS0fMokABQSbKAoxmFk5qkQrqLVF1
DgsaiH/sCzVDp42XV+7vif6P9/7/sI/86m+LV/3Xf+Lf3/MCtRQG0u+v//pfp+KD/+UqfX3/qP5z
+ov/+IOzP7f6yI+v2fc/9OXv4Jf/3Tie8a9f/sXjdVQP181HOdx8VE1a//79+MzpT/5vf/iXj9+/
5W4oPv76x3ve8Hr6bSzK+R9//9Hm11//UCZK3v84//1//+E0gL/+sW/6j+wNCcFvf+fjtar/+ofx
J0h6kKdGthwAnIkv54+/dB/TT/Q/gVMDLS3+M3EFgA38j7/wHFTq+JH8J/r60YFmGShJYtHwCRW4
FvAjzfoTwDr8LnQYa3i6UvrH/3zblyX655L9BTyPV3nE6+qvf6Dg/uUcmjLiReTvsTnQJ4j9OE9C
DIUeMrVhmo1Wr9pWm37w6gyPDCtPy3dR4OLv8Z5ch3GmXA9WUDi6kFQvluPMDRX0/rTJmHlVMKmH
lJSsgAumDxZJ3/RqrFej0nWuCgEjJLvr1ygzXoH8f8hL7XnsMycUqgkhxugTr/Q7MBp3thGmHMS8
RW2TUkXbD9/XoW5tzYHdmBL9pWlRYwNdKDb9KEy7CEPTNcD87xCSogoNKRNbhMGb6K3uuVbKwUEr
X3Tbd9HgFCxG2yeTzUOtBCr0AcB8wZmcQfuRNNhQUBbsi6qwB16NPmXAfIR5pp3kQLbWgdH1e6sE
8JeFVexWNSoq6nBPefDCsrbeJiS5DgMV1BUyvtKx9FasYmA6to0EPsQkMhFRNcoLmvCvSRj3q5aL
dzPs061Vo+Uoq3KvV4IdDfsS8rcq9XkOwbGoU1dRDYYlXjLhAykBPZHKAAZuRH0JiyNsUbTgTs8Z
soyoFGJI9LWbONTbLqrd2Ajrbd9nbFfV9KWoSub0ZknecjkGlXVQmvpaI1m5C2MgHFMZ2m2sM++5
nLY2tBuGQzpMUh9ERhCoErTxSACMD+m4yai076JK8VNRimOXD4pb05g50YAOW4vwm1DrQUc1WpVb
cCMDmQg5pDowyGNe4okXoVVMoLHE0YvyQR2ICUGigeIfNfC7lrhX4yG1NTYME/zmwWjyO7kNKPro
+xG01+1DUdS1nyjDQe8qBaRTfXMkE0C2rAcKJAkqpWk4KAAkDusoYAALB5D2DBUQbqJZ3tWIuK0U
EaBo0h5qDdwmOee5J5eoeOCt7xccFDDTF8Q0fYUaInrPlb0uas2OlSxyhAiPYxukbhWQN3lghtcI
pOvSIvcLTX5uDOgVJERCKwToS+AJdmmdjDZjQ21zS3kr24jZKR9PEuP3I4iCktwAoU4v1eCxfEyF
FPh1AD3qQafCq1sCva+iLwHS5QS0nU151xUgiVJD0y4D7Rfr9NTJQQgItvKpQiFLm7DqIe6BbiQP
cpHPpcruirAPbnVJtOuIxaqnhiF0BizDHTSyJRUkglXKIbFQGJtcmOinxSgVP8pr8FimWonyU19t
ZK5YNo1KyLemmt2BkcQeShM1nwZA2bJut3Lb9Ou2VjdyTOnaGtRVofN41WJ/Pcp1+VYbaOpUeN64
+bQILFQ735DE4EctfZEb9k5bcd+qGdj/DTa4NJWRBMA32ZkF7WqlyQ0oT+A70zY9FhZwtCMIOaC1
Zu6SRrE2LYBn+z5kxbbCOxslI8NyYz23bLUPWztXohf4hBD6gVjXsCcAphnJY0nL1I+0RMHV292q
Oro9os4D8/noUmTtVhLyv24QFgk0IIZ0A99IVlqVm06u09GxMhG2LgIO6lOpPurl6A2UAIw2QiaQ
8kJdQxou8kWRoqEJkkiYtUS7GcxKvzM5py6IYFO3GdOpIwPe31WUYZep9aaKCbTIgdXz4jQcbZJU
3Gva6BptJDvCO3gVKVIc/qp1Y38jWLoBkJRArhCCXkE2Mjy/ZBPqB/XRYsNbGXTJSqpHgzp6EPwK
WaTCZeB/kXlvWXEDwnlQMBIW1HbUjPcNRxwWZPu0RQJP5OiDzGMUI4NAPKadlbgcTz2eWMzLhPw2
MqxyahpoZU9jdAHEOJ1ljWym1Aw7tP3rbgfdbxwffI9S92wdROYHUt0oPyFXaFO1PUBB9lc+oAYT
R3jBdxXyoeAg9MwAwKZ/PS65yzP898eQ5BC9l3mVf9Y//qn/rwKXn+KW/25wAZfR69ewBf/2O2pR
zD8BoAcDuIUCONrL8Nj5W9Bi/YkI5rcsLTFla+I4+UfQgsgEvJ5TxxGUFIy/SSn8T9Bi/In8F9h0
VJC/4AELUvF/IWghKGPOopaJrQY9DIAYw970gsDPz7JAMYugJzZCmkG22mBbgejaSqH205lPAQtN
XzXF1iqrlayuVDjNCD0Bnta/mBG2fUtSw0kVHt5Z+oDGVcDMkvsuzj1JCJAp9nYX3g0EJZcwRN1H
zXHaVeYokW6A3hNwh5T0fhTdVYOquYpWb1ql9UqQhhh5CL2SGol+MHo0FsXxfaorPd+r1ltZNtuB
UIA6J0aKvkzA1Ri5OUvcGGUB1hfb3mhTG+D0A+fE0SvI+ViywyF5rKBqaw1OKpkbkY2ToOt4Cjtw
cwWjuiIBEU7XQz7QRO2/PHSSZZej5GZJvJXT4blXuhrcWskKjEm+kMCJzDNbq4KndpDWJKkhFhuj
NqwHgKG95Lyyw24LbqUaDRNFRJ+MxNPgAhv1ueG/ikKxeQ/R0Ia4Q0LUtWllbluRxK6MaouzfS9S
iBlW3X2TaO9jCBG0xEru83FLBgq1+cTyaYI+5AopupjnjqT2OyuR1iaoPzXF8hstYduOlHCvcbjW
uhu1D7ZdyPsHU0CjnN6Z1skUJcapU3TjKE6f96cyDlFGgRrnKuGhPcZmeC1iwy9DeS2pkF4i2V7u
XyBeBlgR5DcAUaDiTpGi5iAH+UONpmWktV4yC0FARx+VGvGDLJ6JVmxr0Dnn5W0cQgChwsU9wmfb
WVijz4FpqR1AqifNiWdabyOVDkk17uoUCvRFjyLz2G0hUwc/P6ibFqR5LdrMH8pJtaXLstGO5dKj
MXDe43CLbLB4G0XTfdDiMUCDo94Pr2USuyygV6igXJUEdQBxrRBgpIC+lNLAtVSUeLOsyJ2sMMvY
NrNxT9A0UJXaHZ6d1UPf8PshTdB2k/FsHeVQORZxAHiCLIN3HiqivaqAxUJ1Td46Or/Ha8PrlEM0
ptfEKHZGIAF8NuZOjXxTGFvHQEH9PmNuBda0LNavCwtBfI4pHQQ4YrcaMl5VkoKgx1h1ebYJstg2
2AFRRWDEjgr6fjnU1r2Uu0xq7JJk95T0jm7+ilnm5PkuMbNTlYXQGihcqu900vhD2+6IkduWVd2R
0LqN0veR7dgQ35Nihz96MNSk8UiruUb7MmZvVnVtaMj3hQ3YCleNVeBx0tss2eEFZfdNju/HHdtJ
9ZsSmEDgiB6Fv+uA4P9HjisWZeCUFQp0ePgMII7kIroXg3xVjvHjwOhRHjV/JCnYP6DGbYEUtxcO
Nbcp5eneikZbWEDuGOy6MDdqn27Q3TwRsSprxPYGiESosEkMdVHSssYu1H4tVdJnH5nRTqfxlZKU
B1U0n10UvaChPfTGAVz6bDRXYYgenlY9WuBmthspEkA36sM7CPTY01gU9LpLc75KA167MvyGx1Xl
LtTadjv2oBnIgMf3paKVMP1St+lKhE6xRBHgW+UVqfTbUs1vEtodEqtcxWnMP5Nx0B/QTdkp9vQi
FCS404F/5ZaEMBX049UNuqV9vQq3TK7WbSgdGsiplVCLLM3qZWwpiijITIHX+U1Jy3Ua1LtykG4D
vBBAFPusoQgSM7BI9bRlPk+rxpHooHisoZ2rSVroCOYx8RoA5ctyjmCrJSeufnYCvXex0T812i4f
RyctmvaRqjXzWoOFv7oAEuUopAGEPJaDNaxB/evJARhOVbPkhZ2N8kvXJOZeKcPACTnNQfxV156Z
yNaq4timgkJ8JKl0ya3EKYmrwY2ZBnBMUDP0S4injNC7UCnlVWxJ4F4Ro/zeCqpOzzANTdBi8PBg
94R4JKZ4is1Ut4Pgqcy2UmnRGxH9KqoU5zk1nUTEeEVdk3jd4nAUvc0NVzJPkbzVwKbVWKtafc9L
p2Y4GgU8pICgab7JWPtixFnoBjRYp0zdJpXsJ9iGRY4tq75GyGiFjHsq3rkgYbMTRJcBCAHzXjuk
HQB6AWJDU4Gw7fBUwZ8RU3qWx9iF/gUovDINgrtjbnroQDTtgXY3SkC9uCv3hI77IotvQt24RRcE
GuXlNE93UNk8mkX0gtcGgE9Nv6cYXovKQFveRmRf6RANDmxsEiKP7kivKaBVWRS5rJuaZanbQAFR
uxXwr4LITiizFy2uXDKJ59XJiuW901nQ9zaAcs83Vbmv2FNQixepwqEW21Y1bR2v3yZDTVQxAVNL
3RABcCKxo2hryJBLB71PnyOz3xjiPkvLJ1oMaNXLhx1VrBQSqurgcdksofcBfvjCSP3Qqs2jUaAp
UYNcT9iWQA7VAFuAK3Mvdck1ge2NNoIPMGNsXBf9CHnbI2fdygwtB3kyqBdROwcMkQ3WLw3QBSaI
S2kJYksdfMVhmq4Qx+/6WGwaoPdYgTAD/ASOnrftxuIoeUZpPLiFljznUn4XdPxNS0GiUYIwpMsC
N4uJk2EHS6OBVG/e3jZc8cOE/iJ9YriEab9qw3qsFQswI1ZvNZx8m1UEui1ZafgDUaRdIEHAi+vY
KhYHZs+EtF763BsSHF4/qh44B22tS58UNvSbXqCxTxDaQ+pvRIYCg5HbO9HHm9yy0NctRVAZtLzY
LJ90NbuTlADCo6Pii7rwQxFYdhsJpFzGNFppcFVQlPJBb4H3LsB3o7or8MiFcFmjxk7eFEC/NA+1
0W7MTMPkFwJ5mmgENgt5mWjMvYQqO5RQT0280RQS23JH5JUwMTtisA2ebDkggmmCTILW7SK+QnSQ
N2q0wSVGnKQK/DgFFWdmgeg0OuUlQY1Q+mhVEJ5ZpmsN0bWSiVvkRK8HqTkRo7+RQMzSq0H2rGrg
Y22M20TUz7L8mWXqqsk/lUHddtVOYa9Mb6CZwDedjJYkqQPQMV0ldQmPsC9khHX8EBYHvHEDgjfy
g4ITHXANZWCvK7b68MgtADPlYZ3Ea2uEl0WTz4BnpWQhMZIA+P1aZdCmLnufJMcIf7HtmYPlxNpp
bi/rd3EK2Yu8X3dKiOsie4mnAK+WOXlEXcolge7kKrUp3lM6JLDWpMPjFKH2ThlTB5rJtiw1t3EH
3s6oDO08iD9liqPUJDumdfsoRw3QLNtjHG6QId316QDm4UxG7Um4UaO9l41wrF7WEMnka6WWfFll
8LrFukgt7pAicoXOFRzhayMhCN/6N/5/2fuu5Vh5bd0n0ioQQXBLN52D3c6+UdnT0yAQQiIKPf3+
eu9d56y1qk66P7f//GcwQYzxRW12sxshgZvIyk+AQIh4LxF/1nrObqK4fblDF0Nibn5/ph0eg5I+
juKXAT5wPgytrXfoS3oInHpIfSrWrklKID81zvnx1RTIOEBPIRfcR5Eiz1U0b7RIX0OUKQqMThci
hW6ALPirvsbBGdyBoiAs67yYGhtn8WLQS4CoY9yLKmmTzeCNAOeg/jqPjUVQngx+Y+5e2hk/gh8g
V64c2S2tAr6LlxkrRUUfWmMhj2oegW59gytHUbvFPYltexQVuUmVftplyJ1PrrTzr8NS7+f2J2rN
mkdYHJoybA/Sm7EH2FUfVU9Yy1WItb7DBW37fVCn69LRIGNtcvZkf/C77nUIEeqQLm9ROb/WDGCb
8I/4Tqxmirmm9Y4m8NaClmcKzx8ld4zHjYh2MRSNftOMM9tC/sSajaLhpiwrioOYamS4whsde7kO
R5G5GLR356+adnyuerdLCfCcQTwvuORkbtZ9g0Olcuo0KZoAHoXNOZ6Gl6SxmHVHr8znym2rUC+Z
V0RrXUFoIbAFILnnD0bX7iNWOP9r63uXokG+xyQmtXUIJkVnWweYFh/daM0rFXYI1UVGMCHmyLgW
u4KiVRw+UMSfBdFeQsAsBv4kY1c8SEvUauo7/dK5DicuwNyZXcli66t1FTIpfO1twkk16xSaYue8
ELP0lgOQuaM661ilGzZKjP4GF6NU5M0mLX8gFKveFNBMugE4HQ/2DjD1jo3RsyXkkiSw1eDJwROp
W5tsOgLdFaRMULcot2sTrH3tNOYJK8lbeS++rBTjnyROHyqPdBmNMLH7tL4uFXMbOtc9hFUDMpxq
gNMQ4ue6bQ91ym+sCzxYODVyDVvEUyr10E28Rkvhj6iiHEAM9NqhDnIjaiSMNOrLj6vqQVRF/+NH
DvS4TOQKHR2rWWB0M0HgVjO7V5C2pD8NLESXTg8wuxeAPMWYnuIBH7KuIBlsbuQQTeEzJeiwD+Kk
XUlsWpFSyKqnX4Asg02rRrMTISXr2cxp5nqAwGzqgj3mn62GAXnWEAwsHkJc+tQluEmAXQENx+46
QAAuWPfYe5DRY/wroev26+mHOZPBeD4iSaRAK6L/GyfypFx8ZSNCz+4vCx3ZCqaqIh+Anm26VsQr
N6vyapXrt22IHXcYcNu4U/FKR00PMXsA+U+E6r/B6z91R9/nzr8BTdstPTu1BgBsoK4AqvtjLX5N
mHx03ribU/arBHSRqv7bTQhJ6vkXEtt3tPkD+Xsx+6+B3z91MnyObFMe+FL+ISz+irr+s236D0bG
mwjw05OQXpuyk9C+gxEp8Cp4Il/SEiOzBQpI9TpoTSbET4Ml/ljGUMIn3Ecy9hSg47eHeGgZ66xF
1anrMUhUo3vrvAgsMBGY2hcJVEFfCLKZAcQ/Um3LXSA/tT8WKNSc2kxEw7VlJs4jKeU6Hvuzk315
YZUKsgg4OuQfG4cgJud5rz0+Ib1snvv7SijG79KCpmEQIeCgie06GaottcOhLYo3qcqnFlw3j/qL
pjC7SAxT2v1MIG0CfHhXZeej2Lcu12bA59oiF6ZeZiCn3tqT1RZb+U3qaTPUYQ08Y/lCMcSBdXw6
saT4RdgA9YvqKM30oLzpJx1is8adxdKPACn4I98TxzZeXOpVygIM7SpXXfLeVQ0ukJcAgdcpos1Z
Ad3Quqj8T1END6Lku8gh8e3+IaGxQUREJXMw/FhWi7Wk7iDDdNv1aMq2/gF1G0dvHgFhji8RRchK
2TAIg9lmSvx1jUBVgeJpJoJVhFEyS3FSISBtd4dFWQF8aAzom6uKORMh4A2/x5qts24e9uWI6GzG
vkLRwnDQH0aBL+Gg92MASMNyIrN0BGi6QPpTYERdJu4/BDq4DEmzGgLyCj5zWrVEG3xxq8TLSoyt
yB3U4wmRIiVGUbuf5NJja62G4Q0T0XhKDf2DuoJsIA4+bYx+CYitFawV0WVaZosSL239fRks4jKz
+3BCgjJGDK5O7CObC1msoWCbH6se8h6gGU+BgVml8oLlfdD0MGvYmS38AdkwlQrxo/23iaM8tT+V
Ddd1MzyXwl4mEfxtVYg66XY2lyLQBNxi2C0vBfi2GoBUA6DJ4Msb5uPiLZClyK7YsMq0uwri05vh
CpxZD/W01z+pBXfQ4SXJhxmYsg3sdWoHtMrc29ZwBYNYXyXuPEnBfbfmXHoQGzQxsv6HRK0ThJuv
w+F+zZ1cJzCaFoiGLmX5ytEWmoSAZcY5ik4RwJzL5Fpv5WNFBlf1rmWy7/QC3WLYG9i75nt7bHuD
mFKcxgVcKhNqMyc+3TaDPbgAH+XaMpuBIKmfTYeq+2aZPGilynvuZZ3YNaCgTDT2T9P2eeTr4QE8
y4bdUQrFQmwiu3lgaz5NG7/xio3Hi9rkwuKxH6YivuCQr98SCmCvwi6A8/pjXOD3LyCNi4a42XaR
KDPQ6ctljHr7Ah/X8kWkV/zWCmDneDEN2QlT/AnoILaFDng21lG7SkosWwBFDlLDbkXiw4Q2DR97
dAuxjp4gGh+jp5GVK2+wu5rF8XYK9r0NfwMB7KNeSN5E4tG2ahNUsOxwEHxZaty5HPUbCbx9Q7rb
jJc4m0x560H5ZQWPfoey295nlCCec+6dyupIwMu2cbgKo37rd/I5Cf4EA4y0UudpON5SNS3rxsDg
Ms4/FOF5G2ra/dTVR8EauaOO36rQnNHOvPUsoKllwn+dBjz6EHJhSJDi1jXeuWGp3XjFFGbEBHCl
84++sic63BBAbWK1a1235zwurgCm4qgAzim3ugLtyZjxP12/9Ej4jVQ+edVaG3kJe3sW/FsHT8sY
+qspuogueF903kXvFLAcID3rmlUyVRdhycrhq0SGkqyJ4nlo+gmjiHsH5nFAje7O94GAsMA/sBZf
P+ljF/DN08QJ9jcRfRAPrV1IZqyzGAM6UPosqZOb0FFWDfHnYqMB3+00jzsqVv7QoC2vMscqeu4L
to5wlg34xI7AEhSMYLL1D0kMsEcAAOq9ald4y4pg2KMNuHBKw32BrWdJ6YrOExIgl+QN1WgdWuiT
DH1vDTbpFuq/yWRq+OjJtQcovYAggzUlxodniex2gVkrBqceMofjyPG0WHuFnd8VRI6EFb/3typG
UqunzJZ03vsgcQBPyt002rzDQB5mte7UHjjooWfRPi69jEQCjYdbqHlqPDuWe49j037WoRetpgm2
IC33iAfCCz08tfejgjy3YAxbBw8JLnxlh/M0hVvj3Q/ndKvsH8igPnvU8Tj+jmaHe3j9vCR/K2w4
BOBnjWCoxpUwLHjbmI2H2g6bskH3Zl7Tp9L+pc2XTN4X8Oq8/MGRfUy7KfdHinRYxO2/ANHwGrHV
gNq9EOxlMV96GW36HiuD71/ClGxgbwSkpvpjU/xqRCbWfnPukKvWFt42QdYlX6B7KE24VhGkTCJa
QXeUcX0PIy7fWFxvsOTiAoZQr5efJQ32SjZ7Mj1I+KZhYhx3XRPuBEFPehQ/ROopCb7kGCAHqcyn
lt4aiYW+C8l2RGhdFnY15NL1kWNnyzAw5H4s1zbo1soBoTZQQcZu/m7C4qf18RW0vX6QCV1XpniM
puTgcOIZJfYycSAmmlIdOmQjar/MYvNmposCC8LnVz8QG138WnAJpgYD/qbm6wyXcNq8tovFxYXz
NHbNgyOjd5hDtSf2Vk+gImwPr5Udclknh1BMJ69rAQgX6yl4F27YCz0/S/opZ/RDTuw29eG2WlQW
23INBUYRfYQi2SECsALnwl7GqIVhsFGnsBZbYeSxHa48hSbBFyXwJrIzSET2W4stEZ4u/iQqfqRB
DFsH2QZ02VRRkTsIDmuK0KcwgZzlwZRs5QjHR/A2h89qdFlCaXMG41sMnyM9LAB7B1gGS+zeMOPM
0Nd4B3A8fnfCHhX6x0afHUKvK4CT5aFGmrtwe1IcFKbjssprDIoiV+pVuitEy5sIulR8wquTbg+2
YLsK80Npn8OpOs8ilx5snJzj2TmkIIZFXawTY9YSj8x9LQxJuxPuhwd2nVb2UaKP3di3BPFkBUWn
nuzPwJfb+Q47u4sfYYWcg42nigdQ2rn0g20V7MpQXDpzjmowWG1tV6j2XQsgayJBXVlE98xEV4Nh
ib/h+M84U7lnkJ93jOQ5xvBJdi0CQO0mEH7W6r9WvQb9G+W5oPj+aXYzDf5Xvz1zATiEyp2c4g1B
OGXWkNfOr/JBgOiYoO4wIc0Tt11AzbezRjfDCHLn0lE8t8XWQC4UVI+uXy8KYDkLs7DSJ6XQ1zuu
AA9D2hCXAmcU3YQpBibUkUCRoIqsax5SzA5gKcB9JBHEfOxIKDHromnA/4XNeZJVmpUpe4M8Jshb
N+5q7F6YnfK6dXtkemagCda9X2Ul7qA07YgHzmN5EnC2W8BmVNrBzlomFKfdCLKmxJdH+jCwJ80+
hPc3HuRJ+8Br5Qgf8NCi1UZfh5J/zXH7GaCL1A3jG6TF5q2apEIOfIqJ0K/1eUm7j9q+o16pz7y+
hydCnDrk8wcjuP54XIlR50m5HrwEeYLXGiqBOz6eLrANM4KzOM70cuVI5POXT0/eRA9DLdFQxLTi
Bdbt68LC02J4gzqsraUoxlxA2d4R3+caPIRxfZQ3FQywI1g1jf9z+ZqR4Ju+Lv6rqS5oZMowoWeO
mLzFI7oEsBUg3SyYHvz+zxyQvWi7PU2+0kHcKoCwVDxwD/norMuZW7ZFNOSYE+a6RebEfhnzkr/T
+aiiJ4Dcl64JMH4PDhFVaJCJPGBQvRmenKzKFRmCjzSa1zL9SCZ90nEAJzZINsNFxkyC0wT2Z+nO
3hL8qOI7BHYMKUebp9TCmsgZZB9MXQAXBICiNIzA4XSaPPwje0+gSiLaNVFfXxV0zx+x4xABLfQB
r9eQV6BJckSAJQAkUoLc0RBvFAMJ1I8fNRItSoTQBTJ4LJoSLuhY/OWI/O4lPadT4Q7CopmqLnam
DzrgcmpXJAQm1woPs/EBTgMNXZOF7SYGA5MKaxC8HfluSXpRDjQu8cKLrNPkmIhhep5c+BV7eMnh
ZL75AIds2v2Og9kvFSfZUhcDWC8A/inQSUiAQIlY+whNifc1RCTe9W5MDnGHjdIhvTX6WsCzZ2no
WyBFQFiKKW72LF3O/RiY3EdRwlrxAkJ9qFQfScRvbsTyMUblS0qLYAUgEkntXMOr2/TFDjrE4LHx
NzwNSkzX17k0eLbIDBudCL7S0gmgqPBpBGA/rgZHUpYMy7xraQgWvUAv4hv2whSPUOqOlV8M22RO
yaExox/l8VLUGwbkfR023U4z+1ZY3A0zhzYPu7d5TnakjL7SINrUcQgeO6SvheewgdFNL2eIv9w1
nsweBPGmSMym68s9NHSnIfUuDGIkWSHADr0F9lA5L9NjWp5s3Xlr6Yi3TfEkPbB4OfptMSUQihXF
XtWR3HiaLTqbUMv2RkcdVjlqLbtt34e0RLBwxUZsSQElOFWKZ1GPGo7RvgR2WZf4e9fVUm3nWOa9
DoYDCaI4B4kTHMcQPxPEO8BAgVdxvuKJiKD20e2299QtCqi6tT740XTh7KoLaraBqgbY6gV9Yb0+
13MT5Ng025Vjc5f5GqvNpFHs2rRAKlzpDU8GoEsOQN9/mKWH1j+7xMMOjkhQ1SPi/CCZoGJ5NJMB
RR7C+bLRFKuxFwJyaAL/qeb6z5iMfn1RHG65lSza4APWRvM73THeApaVlZ4BNEFS1P064d0jFdz4
F+8gGut5MF6hOWR5UHcAV5oKXLAmBrJv6kPIsEzYqhzBHwEyBrUV4CdsDibzZ9ILJH2lpA9dzF6R
HuWQuQC1G5Qbm3JUwQcYd/DSrR6vI0XiQuj5OD3U7K8R7Cs3EVox34u6xJwrh/kzSejfUplw2Kl4
jk5QYQdfXQHOu4Dc4S+G2BkOC4PJ3vMhOJnJLuVDA/GtMwDa4nLE6OHUbvZCdYoJMKeW73AvoNjC
unFQpvs7TL6+RmmJxRFsJD65lq20f9ehFeiNxmg3e3sEUSN1okcJqC+X6H1SqWlXft+nv56wqGMK
PTJtqew2QD3mKBdVu6xLLDRbXRLAvhzicZYVoLOwBstF/u1CVj+NA9e3Sdke/Ilr12J2nwNXzcZr
nPybVq3o1j1wIjCxkw7wQRaqeuzHgmXEYXrzwR/hJqdY7qakxmzQ0FVqZvrhq5Fejcfpx4C9Zq/r
qDnT2Zkt7SJ6abA/YMjRGKpafGAQzlb5PpK9YAcH/s1Bf0puYrzXfnuqqhTo4FwmW22syMNEdbhv
HfgUXut4q7wzDPOogBttmPzoaGpyENpet44hbrl6rUq/ZUf8beUIyyfdRWeOjvUNZMrkAIAacxS+
p9d+IvaNTXZZ0Y7GD72/9JtYTqiuiHUUH7suSC9JHTDk+g0QwgTYKoKUAJCwZjbYKOLpW85F1G0F
IVhbuPRWXdAp79D1Cb6ftPBv/lA0GeYz1uY8BZuLBWxZt4K0AOZqyGaLYOjPUIRAr9m2S/EwAv/N
sWdOD3Vs7xV3CQEp7bN5k0Jgfo58kMFFUKPdNxZY5YCzI1qjiIoV0d5bwrnrNqYRdhc2MvlEl1wx
reD5d/D3e4LcaA3VD2Pkx+ONBcqw8J+mC2nWKHBO6OL1cwEtlQJCwVPIEAGadDId10PFEtwWEe39
Pnqw3DT4aipf5FzXBZCN2Mem2DL/LZQ8eAC+k0J9GmvpX+K6HklWcY7sb4D9qxoakpyQpIJ3At1r
J0AbgL+raFqzMIJ4E82JwVIlj0wjc8OiSuroddWUtzMUQwWLEVQCCf6NSyseNVYMdEA0lwqzJDQf
M/8VultmyJGL5Kxb8WBTvWzLGgV6qvM2IwvA43IHkFijhV1MunifaxYeqjl6Q36fuaLn1D5QOjgc
1zTI8WNBVx1wvgOGNBxNzf33+1G4iZD/cqVaLS+zN+Em4Jm4oYot2i6dxu+1Ak9R2Hn7MGyX53iM
AbrYxsdUCA2NADzx6CFi4xFAlUY/ZbeIOUu8Cbrecq46llUkjPRaDg0SVtyGJ3OYNbKZj7xehgPa
tg3eiIKsLboF/4aiAkkTIaCl1SB98Q6BUzFYeDIfk/5PNZfLGXjcdzuCMO8TvU3dBCJ5qIHGSOvU
hbVwnWawpy14DxtEfHW1t4uhsz10ULAvKYQzfZrsGUO+YZ8ws2o9czBYtR+1CsczOMtw4xu7nJHQ
suRkkHjHqk6t0ySNb5ar+EyTebwuU2R3TWvq16StADjplIYjVAoQgAcgSUzGhYfEXvzSgx2s2JR3
MHag5W1puuC64N6OiIyEc4EUlO1kaV8FRN6PUZyOpylk/K0liwfArX6H1N1bNaT3187aFr1/zSad
QnTVTZ1ec0yNL2k0vqfUS3I937HRdpHjazIHEGYjCzC2mYkHoEmODXrXGRutIlvTc1WFIP6L1ttg
/AGNJBcQLiF4Sgd+9IruH6iyGqBAIJKPtp6DS29iiL9r9wmgB/hMO9tvzlEjE0oL6cUcj0DQqZ9b
3TmEBIFIv1szOc21bSQWcY+DLG7gdJ4UEzmbpYL8HZ4ABekyAKJeb5Zx2jcA81Cx5mOJcfyTFrUf
4sCOVYgTx/J10ab1F6TbKuMUuoKggTkVhoa7/MLYGRlTBSQng2n4X1X4yWkB6mcgrVmjtQJCnkqu
vRSaac+bvQMe0HqXIo/+u6lTKDPBSV6h4YAzRHdsK10Zg+TxKbl4tMTP3dY7PowdQJjCxntvnsAB
2QB5S25BIRyeNqzmokdINuJ+xG2ArhEjZjK1eaWp2A2YPzL8tcmblF2/MxDWLdCwT7gtReIzeM16
CicCUEF7pfWIWBwCEduFedJ/6GZl9xXlFfSe4+hWIeurN40dAZIvI+ha+4X9nRsjrqF08aqNJ0DT
dWl7ABepPUD8CkKnxJ8nMB+7yT8liTYPdbjw794yXLo2HrEeSYLiyqF1v7WU7QHK7aXOWUFAFARQ
tOMuFp8QYERXgpN8Q4FBHeg0CUTop1H5SBalclf4w3EegZLP5eDvnJ36j6FAJUORRpimA6lv6WjE
GTBWmzczxRRd2g+J/QFvYksAGA7QeDyP3LpfWVfNOUXJ1KaVLoVtgxKBhY+h/9qD8M+1tsuXBahF
SiNIY2GycOvOGYhYmznprrZId7aqm5XGJ2kPOzjqRpFFDCWSVWfTa4VQsGW52hZqnk6wGwc9uUGv
YPVRwsgbQ/DqhuNIxnZNbJx3pHSfhlv93A8p1FkV3CmSWbjyejxUmRVeB4xuYEeUn0GfOD8iRBeI
YQ8tgrd0F2mqYDsoOl6tx0FPi5qlL108agRJSWSNNr7JSTv2jwH6P/LWThJfIdbgJB2cg5QNvh7w
ZktycQqaK7wz5FQGfvgNH444I4kGtpKiMGDZFZC8BMwQXDtufnQVvCDBFHuwfOi4UivLcETUUeW/
4TD5HkEq7sEKp1kIdCGfZ7JslLDVmS8V3hFeVHgX5sjNX3G6pI9JcZYczEd5TKMHDkPJoejS/sfY
EF8nfjK12wLOzlg8YATouNsw//41d+RoCkCVIepwUnuMJogOuyHz/BCK2uYYKliDhi6NsE5yZ/HS
J0HRgQYC2oABJfoDSiL8wJeDbyFVlEg3bFn0J4U15XVsVLmTgDNAnoOhh9Gk8wgG+ypeMw2T2VpK
hTCO0HQrmpTbxu92RS1ePSCA4ypx6KlNgkPCCHLTFcC9bgZ33HZuL5kETFMAiBHgPOmC+tGogEHT
oU5+fCUtfiUo8bdRAPnR8vf/WwP+rzyN9wyM/7Wnce/kl/r5F2fA/Tf8lzWA+AEciHAMplDyh/d8
f4jv/8scQGj4jwgiugRVmiiW9bx7eN5/Wxrj+B+xj1gymNiRR3qvlfsflsY4+AcNkX0dJ1EUxghh
/X8xB/xn3/r/NBZH4X9WzSPsPKYhCgnRcf+v1gC3lMSUKizzEZQvRmrWvpMqZnhzUSRzDyfPzaDG
vcXbSzKnbHsNy8A2mZNTcyzRyrlhQCjxLQB3mYnCFsdpTMc8Unb6toVofqZYOLb+p+v7377Mf/Zh
0rs7/F//1XfjeByhaQ/m4Cj4t0CDKLb4OChFgI7W5iICcg/cTSu5l8BcXuaRzS91Epr9AJX8ZUrG
9gdcP/kuhgpsUzFWAC4TQotrk3rTSzfKdFeFk/c0dC3F3M3IV9tPzSfpu+jL1mr5P3jf/y3+8n7R
7/1wiCdAQEGAO/BvdnTftbNoqgQC2iVIgJPrCkUKQ9VCcglyKR0Dd1ucqt64ipDxDPQK0X02GrNZ
1N1rLOFQQNB6dHY+6IgaI822KC25ekUDvvx/f6Vhk/33Sw1YFQl5aXRPSUENz90R+0/ekbiK0Zs7
zjFEMoXyV8vgB+QT6ryy+WFxx/UDw55tznTsqbrQHsjGhgIgw63Qc+fhsKrKERLmELqdgUs5BRkR
gb2X3PSi/ARd0viXkhFavyiSIuF3ioroREkwJivDHQrPsaNDjFVNc2ieLYcI/YhEI4y8zSLiBKL9
uMdYj2N8Uoeo1i4B7FZoxH/paeRwVSZVdAp6oERZKRYF5yBndxUI9j7ICCzm02VMoGWH/a19omXr
3Rrl6RdM8h7PWzK7/QzcI3xC+XSCytsQxrjchkUFXWsxtS+hq9Kn0C0BqLGqcx9CkfYv1ATTk6vo
AKAHcNqpduW4wUS0ayzla95XmK717IOd5aYkG45x9IIFJvhu8O7IbJlo99CFyttzv2PvsMSV6Lzl
yQ6sffREGpZs4iYeHwtm1NGDNRe1CGXRwA8cm64/jr3szhBrGXA4eoaiIkKy5zSX8Qsm/wI9FHNI
dwNTCJ30RHKzAyO3aGibd6fG7j020XCUgsc7ZYPyz1TQe3hMULt3p5vwsgQCVVJoTfj0UmsVNPdd
cSD4dp9mD04SIEHlU1lO+tG5OHJw+dR0VyowQXqo+IH6iTtiaSyvMKQCLUPABF2zyskWwi++XCTx
5WZc/OqMxNDm7IGPuDQuVMhxt5LX65E13Us46+jICmovFRRva3QaYKLEEH7UHklPFRdYbIHh9AeW
VO6jVZreMCOM4zpVY3QUI7Nn3SzQy3ltaoBnVshbMQs8MWk1oNh4muIDrNLwSEEUp1+BPCOCLOUN
DAmJZ7SF2DWCd4iYto0fRVTGbwDQgp2m2ERGVBeAjPZgLe7aGZoKP3lgQATRRu6qpTzyIfSWG2Zs
8VT6MzaibkjO1ZyOTzPrQddWE9xIlQIO2vgKsr4O69fOsk7vWY95D5OTaF8djobXNhZYXTWapv86
2HWgdBQtYozwrpWrogZHnwF+9VCc2wiz8ZAS8mVbQw9tRSrI6npfHid4y7ft4JuNXoJ5QLUNH24q
5BiZhm4uNmm/1DsRK3XCAoLWaj2zZs7TqU/SXU/htt8rTfxmbRXkZYg47N5w0C0Yl7p27wWsusEM
7h+7yYFK4ndYDte5gho6SJp4zYMZusEuaRjq0CD0TG9Gp+WvXYoxyPXQo61+dFGHSuJ0mfo1EiLN
GckUxQ3L3XRcMIv5a+pskRPuV7/R6KVg+KDqPS8NjdYD9pXHqWPLZwle5rvFfdhWfdn8MegazxVT
/ptyFqKKoK4xumnIl+EXsd0f0Jj1twE69OiL1IYbiK2qAzQ1wQWoskBPlCf1DmHT/DpA83ruDUgd
vcDXCgxAnYqyqz79aIDBesGaBicBwxaIWJ5pO0JB+R0m2HDuyBsMRtFs3TtHEfIuNFI+B1Z5IFal
DGTWxQlykkpay8fERMFzxKLhxQmpN2EHjThUOsV07OZK7wI68+fW+Eh3SyBpOKgyHq5U9P3j0PLk
skT8rh31ErhUo/4n5b7e4QTkuwLWpU/47MlxKCdIKbEQNJ9m0lBIjAWd2HauVAqVuI8+wHXoD6XZ
MY0pnCR9Cbf6CBN4GWsGLVLgxEPclxxwM0QkexCLibergmh+EamvvFXtTw0ucAu3ewz1ywEQVYRc
X+O9zPN9FKfGA8wLgHo7DJE5hHUkjnMJxHbig17Ahigob2O/C8ZNTwKwISGI1L0XW/OEO4TtIBb8
7gR0Qy83C9zmN+l4f5w9SFWNVORhGEsQ0MTZ00QL8qhQNw8QtWoSKPw5LDNQmH4LpeCAstC0HCxz
7O47glp/Ln20Gg/FuC8K+R/sncly3Ei6Zt+l1+VlGNwxbGMOBmdSJMUNjKQkzHDAMeNt+ln6xfqE
sqpLUuVN3VrdTVuWpaVVphgDAbj7N5xf3PAUasGfLWWRbaZkij/Hhghwmwkfx1qn8kKMcU0s2FC4
4DbWR0daebOR2kQnVof8pR/j8SnsWmqIrVkwVaMxvrI4JeHnMEbyJpN5RQUmzQwRwZlcSSur/GFS
pZREimtFASAuw7WGWXAk6Bjz2Ru7fhJSu/7apeQ93dgspg8lnzhaL0q2n3SelneNW3cXC6M5/Ecz
a59FUg/J3nZn61o7ZfQ4Nw2LU22CgPnQKr9s+yS/Xhpdk5GO7ZSS8lh9SqHkpmu84+HgExm7A+Dd
Hnt+x+IW4aZ99mQ3cU3Y8TEYer2OCmrvjm3iu3T2SjosuQgOzAggwd8om80kdkk3O5QprL64ZiZd
+8DQIver4/gEflWR0+axxPw1FBHBlWwa0pavXpERlkRoOBIltwl98F0VxOGF7TOe8mQlriBBx8MX
f8hnQrxdi8tF4Fx2YdTeF6Jlz0EtMBk3rZf3l53dw83EFLSrLf5Ptot8guNU1SbhbfNapdeZ2xV7
zJL+yqC60aM06XVjNMx3J3Av3dyxr5TboGwSoese3cT2llPuFdHV0hT2BWFG65FoUCRRn0386LsL
MYpCdPF96w/tdnTJAPmBHL90sVj0Za1G5mOT0guxfa0K3HGxmNvzLuFY9eyhNsihOEgIXyXUU1fC
c0XNo8xLabHaTcPYHkQpQlQ8TCnKTBhU1HKqMH80VurvfC+VpzmYnCejyYW6HBAPkezMs/DFYB3T
QVAQCEqmnPk824s1U3jLR0u24jhlBB13g71kT/xjf1WzIO6CLraR/cqsf3aDZTilQayPdm9hNGVu
z4I84b2wWghdXE3alw8OibaLyM1qhoOVFXCMyMoVTOoyPXkDSqbPnuk4l0ruEy+HmxFWTIq1sTI+
RjYFj3lt1a+RFYNxCbjvj8LPx23CBtta1wE1AFaM6VylEOPWNMlykTg8gLelNbn3QzFFJ9HUajs2
ttqR7YpvNZOEDnytYOnCjtWgMZ68rXl32y5ySNzOvUcnKyfldZmyut621YKJn9riCKso3LsJ6WGr
LYdr3nrxUPdymnagPpZvIfO9dqFLxCxQQu+QaCR88zy9yoeof83j1r3sSowQyQp9rQd2yytRtwMv
UJIodEZn+JIauz7pMIkP2p3Hi0I1XbmN8BxvG9sKT02UTbswhey8GaocvoFMZbWNln654agbv9tV
V2BpVXpHF1kwi6ZiMzEHjeFBHuh21+agqjbxFKQvfiD0rUPqfRe5vjOii6TW2xSdW0Mq8jlRSY9H
QWXnqB1525xAqeRXZdTIQyU1Y7FC15zm2ck/hDf7WywMfSE8iR8nqsF5bKO2C9b2VJTWA3O2qmtQ
3vqqI8P9qspx+VyN9YD3hH1ZHxydsKsWQ/zNJH174yTlggTWF1dJ56ZPXjbFl26Q1J/k1NH9a2kB
DQvDpQZ0fbn3Y98c4bG1J9kBl1MDjixHkKi8y6nlNNzuYrhqtIi2ZtKJf1qyIoWgzkN23+PA3gcB
LIeszXxGJFojKJ4krW/6WcB8Ymvw2vJ8+ZjM5O9dpWtSfsIieqd1RIBgSFGDoLS8xe6YSiYb+8Pn
XGTmkgSyuxs4bGGiB33z2Yra/AQJAOmqKcP8OGkpT5YIBDvmTt4UpiRJtFRFTzWuyAkixhFhs1GW
IFTcIry1kiEfNjNkZ7rCOubedfzuqo+D2uxmN2yekjnICWfL/jrIJsvatpWVuZe9Yqxf44bTg5cF
2bOjFp4uddJa7wLa/FElzdfS5dN3S2Tdp3EfXlOjyGJSBk56kbYS/dsu27uobtJNWjXLQ7HU4r2l
WT9sgRvFVD/6YnIvcNqsz02gQ9KeCHfpgz1noB7nJH31LIDuDsVXyvFiKu98gLTjY1Aj6kqi2cXa
lKUhR9IG2YeYET+vFl2GH3oUCOZnL/AkC9/V19oKmktGDGoLy1wxO3RMk30vEwr/uMnmTRWEI7dQ
EKEJWE33LWr9/i0rqJ616TR8rrh57a0YfM86MMx42nUd5ysOpNODpn8c0eoJyvek5Y5zENFubWhN
j1ra1TcvDbtTOZryfqjtEmlNNPZdYifdKSA0xA5UioD4nwi64zjPpdzXvXJ5Gjjew+TPVgpyCZZC
Y+llf25QMLbAi+LjyEFVX2cOG1S6rr6lIYKgNJ88tr1IyVBVmExQhRzv22ZmS99H9QVJ7IURCcYp
LmdjyumQOWJ4rbyo+ig5M1AKsfEgSUXXe7sO9Ve/JucP20df9447jLs4dPRNGjhYm/zpJyK5VB6s
2mvdddlZxUVHOotZCWNVbu08aCi3lxldwD5lNsVMzHI9Y1G/u4nRt9L03yth2FJpOn1xbdTnbGqd
T10Oawp51hr8Ne+8b/dBFtrf0pjJrhWHQeiIKEcfgnR2t8fUcd8oGUiuGgKnWz8wLr3a1rkvXFz/
vUX/FX20HdUuNiWrjO7F9eJFzr7tVX3InaaDRNAuwVvfSFo/ammykbEJIKcIW+r2Kuoyed8UTbrz
hKxvRXLuXrGHw+AXHZtnQmeyrtbxXJJlTbWieBnQNkOVha4LTkY9BFUIa69JcBVps3acg8q5CDhj
Dw4SjQsWMau8on4wRNfcndc0GauuP0XFTiMrxWeOU99sPYoHxQ5hNrnSOavqivmDFmL5aOaEln/W
X7BotU8s5eEV9DmACchGYteQVj/1TmO/NbIRb5Pjzk9OP/uPXlrH1+FS0+/tsvpmVPF8IaJ5wkOp
zHSZUUHZlzWtrLANMWjTs2hDY3KU99GYEMz0BnFV+/l0C9wnT5l30eMPVVangCjNGPHWPAQvCYOQ
yg0luPBqWtTy1HC4P+SNNnjmqf8xJLP51OCMhNuQIImz0SRMqEIEcXQYwuw5MCp/Trx5OY1xPhza
rrUvWjf1XoxTEyMLZBQ9uI7OX4KuoQaJyAiUFgvuzrKUONYDrBCFpy4h6LToSFUy8IjM/Da67uum
ecoLaZ8XCVk1K3Q2f6fR/wjNw/tNqVuEqBQ4bS8eUad8DQFpOjDaabkjc2yu2BYO73YZdlQXq967
IwZDuL6bqqM7+9yrHABeFEGv54IS5W5mYszOj1Ozq/KpeuhHzF3oWgvHlSQ2zS5BCFCbWeTTqQZ6
1JH0gwAENcFzb3LPjXd5kNaX9BC4WEhQWO5KJ6MrL6KM/QXJ49kPVnYcduVOx3ZmtrlsRkGSsOne
/a4fr1JnSG9s0XJwS/2c4LGtSDBtUtE14jrpsZExHm16qNmgSSX7RX7rmGA69uPIxsoeCse9EU7F
9Rq0Y3hKBCer+zoqRLbpBZfP17gJF0xB6ABqIgalYr0tyGvNR4eEo3MqVR3mt/2YuzNdO2aa0Qlh
OCM9TsF/+kGRkMqETMOIccMZtrOfLnTKE9t+8YuWk8vqb9qpNQwcWW+XxjbRPpzq+rmJJPN+/lZ4
Z32rp708G2+68svGvyUsLH3qdkrd/600qofWxKLU2kpshyKMb02bsWZyZnnwZN8+tK7trJmzbP6Q
af8BSfwJ//f/wIu/Ehr/e5ijm/prhTj89Wt39Vb/CkQ6v96PP/8fr/8/CmkMEdT/a0PjEv95/oqf
1C7/53//TGo8/8E/jA3MC/s8EyBgqJD/HYj4T1/D5t9wuj1PCuDfQkX6l62h5N8D0IlnSrvvnf0G
1OZ/Qo/gIUHmYhKqZUmCXoH9H/kaZ0zpvxwCAmCQIANamewfLdwS7xcgK41921BKsdYCStmydZfM
6pjCE6L8I2YnYpX7LZnMvJbBLSkebNTUoWHh9Nw7v3ErAFP++laYT2O5ijUMJ0j9oqAP3M/kTC3M
4cLM27jwo21vDLcj041/+DX944L90Rf53SvBwfxRq/eR+GYSjZzMplJtTRym6zw32Q0pROt3Hsaf
fMHcV6H7HaHOEMDze/nBFyh8Gw2g5BTIhOhwvwwQUydbMocjHYvz0xp4qmw6QoszfI9lnHYiCKPP
//nn/fE9/PLNst1tM3wWsBh+kt64bhNuyrgf7n2XGuFfv9S/gT9xmWxIop7tsgewv4Pdf/i4ivLT
GNVcT8Ey95eaLakN6zcXzqYCXSsQWqex3f/1a55/Xb9cwy6wXfLmgU0wPvjl4zG4Ppc8SK11xm8x
oV7F8dYRIlm3uhXXIieGEiXp8hvUsPNnv9kAKJmFw8Zsk++O0A8fdY6bucp7jpalM+jnwO57pM1+
ybbtMHrRTkOactfGr9BgVWDCjQwJ4h3NbILhdV6s0juoGOAzx2/P0DqtqgUFq87EQ9st4rbymKl8
g4pAaCorG9HcI2ak+W8wxn92J0A18ANovejO58fWT1dnXukB09Ve+zKnWqrzKD9kUwLvkwRM/vLX
v6fAPxt2v/ymMPUs2LTnb4y17OeXmxdJiDwIwnWysJGhgepPIaW8pLqT4CB87KakjjaDLETBtHTH
v/QVu4xVVytaPynBRhKjAsVkDUKSwAini/rSFtKjcOZ3PrKsqtzuMHC1VJvGdLB/Mjr1j3NiSOfy
vetPAz3JEplYpkxOj3v4m5nqquBcph2GA0nl5hsJOi9dKTuobqukzKeNOpsMagPnbd5gRFJ/8GsV
OAcxwOvaBBmS8IaxJVV6a9BwxkPdBGOyrgyK81pUZK3gadTFrsyko65M0HOO4xwuHgxp/Pe+VEmN
slAtatPmER1ztwFvC/MizUjsiuDDjsEwrSRbAvpyQRPc21Mw0JfoFTFMu03I6ydN1288kXTQq5wR
kMJEwPmFvVF427slLYvQyJp6MevN1TgM+k7ljSr3s+6B86Cg+Z/CDnrMWqUFqTHTNp/5mghMBKPT
f2EYtz8DUmNrRyctKsix+LH6OlJSgHtjf4cEFEX74cnZf07L3nthAiv5FV1nWESqWz5aJ1sQ9Wzt
vqi8Wq5NNsZf7dkZ7way1FxrTZS/5m4Ax9NUy0IEFbrpHWcksuilrtXT3IaRXg3amx9I8Wn6M9Rl
HxYh4hjXBHJNkNfB/QL07Qz0dNjLT1kAYLV1CgxIpeH/OkWJ3jZaAeNy2OFBQKiMD1lBhH6sV3wp
/odXUTSEESHSbxyI7HSTSZFfynOsdDXSYxg2y2z5A4PtWsaAZSknb3BpxT1rJnETYufIsiuN5bM8
Teej3d4Tk/Qu8PWkvKCb5EScqspxyPaeG2SfaGs4/jqIZUu3MhshFWntm08tNBVgHHnIUD5cfamO
NIU9vUMNBezKsYfkTQSSgTJdpZsEpSID++dccx4lg0sFPGZunVEeM/DKZrqLLdgtjMfkXHBm01ju
GlIxHfty0sWHm+TptF3Inmcr6HYZt+Q8dK/1mPbN7lz1Z0Lg4KsZfgHnbXpWPsWjrPO7Ty4r2Qzt
baaZvnRDh9aTLjkVI89v34omiu3LBkT0itY2sb9hycZiPYQE8QiKRergJM0IssWLPUBh1PcQ9znu
jHs59FBbgrLuvE3jRlwKHfPHLORSRCJaWfSls09QZS0PDXvoaSd6SxPu53wKSJT68yjOjJd5fp4C
Nxy2wGEUxl3VTRPFFijJx3hM+Gvl+0Qd15CCJ4aKcJNJRj4W7bWWJP6eWi9KhhunQ+K8sczIbp+9
mT4BEE6YQxnFvXVXg6t+VlZHJxWOiTYMzy4EPWWuTurKfV2WIGOBwqwcKzTdNZdA+GzVM7WvrKH7
DutA5dnasaNwOU6T6VIgJBlXsBdNxcb1E/lQ2U4iV71/7rL7tXFv4WAIzPncOk8ETGesS92Eoj94
caHm7WBbPEF4aGplP5NITW6JKo/vtuqX4SUq6xQbKq/grr5qzzM0aADO5KTVE2doqORgQqjyFLlR
45NnSz1kCbJwHtmr2gArsVfwen15Q7Czn9UmtCB5FGycUtexQSKV1rBJ49R7LHrVoxVPi88qWClJ
Lp21ZCT1kJflfpQ1F2HvIPlCXoHPBjAeS6AhvZNAAEQcWRVWwAy4nh/mrqQ/5c+zsgik2Qw1g+3Y
oTfvBrjiex1NeXnFeGV883buWv3QIxpp7qPKe8p7b3j0KCRcCuBsVyxDtOCm/Mzow++JT2gNE5wr
LwG66ELoJgBIUW6oP7XajR5kgii/ipsB3Ow5ObIq0BveoqSIdhPS+Goeq/m+Ter2U9LP+nII527j
4Uw9RWImkxbHRBd89slO222xPK6KpMGCz4o3Lcl10PjyzBZRdwFpYxibyThjjJVw2ElSrMAYY2dD
NtAfV0g5xWObDhT5VW9bpzlmuiETSrZWjXYyZp/jzIs3tJWBM/RJpw66hA4MHC58yXuq1bg7d0Mt
ya2WboA5HUbYaJ2/1XTA0zApV4beycVUWq8kTL2tU4zmU2ABSa9nMx4CUoxvagANzMNkYMWVAwM8
rIBSm0ygq6R5kcAyqg+R3zw3C14ahZYpgC7VBjtfF+UBMH5/zE1UfA6h8h5GLQdwBTyipkkF+zAu
eH74NlWOWk4fVaifMZkLgtHJdnYbHvYOvIc8iIZ65ysCjdkEdC8l73AiZQx9KLOjV8kBe1/Cfw5X
feBH73bIRFJCToe8cj4C8g85xXL7lVijWHdzyrrdMjSWfDD6nc6gF9SRfo5IPT9H7VI/ujzf1uwm
A5KwZ3jZoFGg/P5bltSMPQqTU9s2H5Mfmc3QFHe6UscwJvQgnOzZt/3bMaTcUpSsx/n5uyKB223j
nDoJ/MA+XEeWIedSVMMxSoj9E4m4aFP70SmAPlXahjBSNc1uzFoKtTJSFxRGUBlTKKX4L2D82AWU
K4sS5EuUuh1sZkMVwa4c9zoLMBrIZgDfMwB+SG5Co10NefOK6pM8VM4AbgluVKM2NLwD8KIx/Wlv
9nZdM0SQQpZHsHH2NUoCa4vTVDeBZ1+YNDyUNfneoNXvyehcZyHJFLOIVZfZ7TEgZQygBcygJPkS
gt9LnDpeYw/SGavOD5CRwly2YaN7WdNs+caeMHj3lzNHNlwgJnrMM7WEpC+3eO05Fe1QtBkCCvg+
PBUJL35FHJuVl4XzEi2aumYhka5LbAGbjYAaXeht/ler58901ewczkB4hO9vY+Xt2I4RphGUN4eK
4VwOk3VrUX5EQYbDs5DsN66EeBsPL5PCvZNLcpcvDXvKJgNo4zip2Bg3YMC4t6BItr7ZwQ7a9AEw
Ob9ttr03qRVF6zWnGWrYooML00THVI0IfEUwbFNyQ1qCFkn88jVuh+DBJb6cBzWTXKx+XyYw+MIo
uIoUQXm/fpPhwClFtA9iyI4dfkgbJy+di+/c63k9NOaEXUlMPInfyowFDMGBOWNNdF0WYovO2Wyr
tklO5867iNjW9J390TZk+JtRB2sfT4zGCfthF8+Z4wiM4wJMxzZsHf7jIZbRPs6y82AeKEcvtKBg
f87zN6uAsJhU86btKfGm5r0uzzOZIqfCLkrXuqYekJIfkUhT+Nr9dhFhhwdFTy1hWJ9kxzuueJoH
sHTi8VMwpam37WZh9pVxh2ljeSOjxXTjDexHDNTAHoGPbSiS47Lp2By+UCFy+WEymd+dvlnq1dTN
8R3fdQa/nw7eoezFcpfiFTzM6VQ9J6NHyddXKajAoSQJQA2GNPhqgO/31e8Sm16K16d037nUmjW4
IZTCaCmRwlkr+eqrYqTwU9ZedbSTFrqyEmqhmdH4S0q/QDXhscbLv86GOaJjEkl9m1umjkjhkVIp
rTOhkiWWo1zkEdY3xpmOVk5ykvRXkq+Xpc+4ctoq91cyTNz3GNQB3W3Aa2jkrmu+8TUWPmtAZW3a
BPCjmQMCHSbqJVXQBoEVnqwck12LVPoa0jMDk1vNajjWTmhft4g5fI0UNR4zqxzgDSW+cx/MKdkx
V9jZtdXNjBEyvhu82WNlLw+0IOmB+61qU4jJHjV3PmUWEbpyKCa7odWNWN4RW1t8MU0FUjp2uxnC
2nribPtQl/hb6xCVBvbf2BQ5WLIkG4Cy1fzzIIcQouggkm81jinU51bG06ZuRd0B5WysBqKISI+2
O+jX2HXn7agi56kLVefsMsZBPkPHMmYzzRXfku8YQnyoxv6Cnx17l2nhEmRYnMHwfydUcNf+4FMr
VHZfPnn+nD6lwN/ODnnlP9rBxOpFLzVIV4kXw9Vcosi8tnWb8V3NIJTTiLHKa5Tm6jaZm1DCkI1A
K6g4B4bt+13xCigo8Ci/EBGynWLuj50jm6+4jOlrOVbDHWhz6pmaSG3Rkxfj2q4aGltFqJ47E7HN
K7AH9zk5SwhDEgeEvBiaGCDf0OvW6dLb70OShs8SIgRdTxVnPG6BkC4bF933ExFOWCGGC5Par1uM
99Jv9Jd8KHGT/biJinUPv/KyB+JBpWcxlEh0L1WD9UBMZi+0rb+aYCaVWEbq0fXKmhFBmDua2pli
MkUeMONh4/eEdHbJNBewk8Jq/OKxUzDrBfMMbLg32Pd4jd0dMJ0yvWh5kftiZE+wQvmh8ilVl7NK
0g5ed7TMsVWIPrxHpdKwMGNYiY2Ki6dIO83HcMaO5yR/9fkugybj9XHzWGZOx8nWS+jLNx0F8I0S
YwFfq2/Bhk6aUDPAzyWmQh8p+epVEWO3+8lJP0RrMRUlokQoV3wgBq9ESZcCV5vcu96tOeTIzm/b
DTuDBbKXblpWFx9npO2Gudq3UFw+Teza4W8QNPgi+p5xdS3mxfd0BD2EpdK4rTxp4y3FBOtLE9Vy
WUPFHbHxnNiT2zHVetkSmmPLuRBl6YgYzfNl6g5i3NRqEp+LIQBMZy8CToop0FQBeU9tvptyAaym
zAvCul03c2pSkRH5Nhl75nV0ReDuONqyXCRjRmPJdQp176L4BytYOM6nguYqP7YlxA2docbmDC23
7A6JZ1U0UxzCkUM/zDE+TQwqA26PfSwVsMUdpTu4g4vXZXQ2B4cKvSrodMK9dDKqEmHpr3xqZnc+
+1LQjIrM5pZGCeDcpoE+uNJuCbUiNOejj6Ba9jVwCUftQx1BfkNVEfdBYkGwtBj1ARCNKTH5TtVm
/OTBe9BrP+RjsoOumjt7SeN8lY4opocAraLcW7Fb3AE7C+V6mVqixiZPhpQLy0EipkbawSkfWx7n
EPAbzmPDDiYrRNOx9oJnYnZ6WPuaFYpYcQQAvLWj/O2vRa0/UdA4hLM/4kQtfal+idhXVqlRlNCS
Z25n4L/Q1Gdmk+xFVY2/Ecj/RFtVluN4lmsxmTpQv8jWg5flS39+qcnMC3VaN6ep3LtQM73xwLSx
+Dfa9Z98tPOHcizPxYbwaFD8JA76JKQtddZyHZ+UphUl04lLgJtSiOk3Eu6/vVRwHjLqMsgh/J6e
/+WlXHf0TZLQU3biwFv7FutbpdgguoutfjO47Htr4CcRMuS1GFgWUir5rsr//LE8Lb06cilhFdVk
3S+qziCFVdTMVKjHLV9+duiQdrMtUoa+rqmv7/rBEY8ZB/2rNl4Se/fXl9C//V55QyFEHhUiwJ4r
MD+/oTSE3ZHnFKwwrj8PBHo4QGkShX1MxRKK6O1//HJAcNDnHQdV1f4+Fv0H3TqPiXH1Eym6UJU5
RF+GLQ3oQAcvcL8FKnR/86vFxfpZ8w1d/AAbYiX2MpXPX5oz0qliJ7VUuqE+GbVvjY5M8MQsML2V
SSLmV2eoXIpDXlFuF2hyf1gf/9+c/F/ngtR/7U3uzFv1kb79iTd5/nN/WJNMXSGGJ0PGSn6fueLy
q/tH5Ur9HVH3PAkysJTPac/FF/znFDn77xbmI+NaFOk5zElE/n96k/bfXRXQuJIed7LkmfGfeJM/
3xaKh6nkIe9iSp4NQf9sj/7oTaBQR/RmKmaQoaDkh8nOlieSz+FFZcr2kgI/e5wfvqLbP54BP/qC
//aKzIzkxlDkZ3Fr/22moVWyK8UzYm9VAUcmvuizlo4jzhJNVVPvlJMud3/9kt+LY/96GvG58Dp5
CtFRC8//838xYHWjCHxbHNonD6w6mei5RGBHiHaZ4rT46ymufZ5EXpRti7SIX3qphVwx7vEbfLTi
fawxn9bsnKdn+HNj8JtH08/W2vndhbhCGM6UsXBNMJt/+h24Guh+F4M1z/UM0gnypTczI6b1bgg5
ow0txRhAiNNz/5u17rtR+NP3QtOOa4hs6nkwEKmHn1857T0/S4xgdvaAXki/P3D3ceEuENZ10hPF
1VbfrlLPMTc9EQf7dIYKc6Aji2uvz3HxHARKnxb3tO878RuX8/sz8pd3R6cOo5PxuSF3x9no+uEZ
KicJ+tnTyKORnhj3guNxayAywv/KKakZWBf+QRgBBlR5Zvb2jp/obxoPjrA/GIDXnv7DXdlXZE8T
BsGIzewJ2Jq/ubiYXM8b+dcbpUvp0Yp02PaSL1Aubbqf32gZpOgsii8jU5E6nvPpWz5NdsqZrHLw
LfNFF9mytWVonpJ4lO9NlVHdPe/vb6gsk6DL4Nd5HcQ19sRDe8cp1l0zzC6HeB+Yhh41eNcXN6Ud
uanThGZLi/j11htk0XU2DgXjjeY82TdxCNx5YrDZcjsCnZ3uJOnc9yXSnqQUFDEOG3SRqfJbCmFs
J0WoXfcuC0nWbF1DvLValTrInJWTJvSRqESZadgVcCuzWyCy6bSPKTpmVH9ySRGGh1tMBrDz/O7B
NwoBu0b5eoeVbBUbkzaCWD4h890wq7Lad0Od5esI2VWtGF2FRqMyrjkB+cwcTV+3DqSIKpqPi+f7
0crSnYDmY5Al154/EKipunF6i/0EKjVZcm4GL7Flejmn7JNX7pJTwvcsfuJSz2D2BmtAGY/q0rkz
7cwRvYNHsyazlV6xh5TmqkpbZss41sTfxVQ4UFRyLwYqpNknrCwj+SqR36Jm34QTIz704oCeL9k6
wL4UlvVOcaO/yobovcucOFvHquzXBZRVGmBjzPh27Bm565YqKR4HEmcnEk+uWI2cBOabnoRGBoCw
KZ6Q/NtgE8Zh8KWYATKtlHGTdWn307RGxPMZV2haQnhQIYtVDELi9lxwyA/EZNVJDN1UEgNNzpig
oOWpVuvA+ghMkuc7qljRVRAHcufNNWoRw0jcc3eAMXatDpf10o/dwDGKWolcRMxl6PTWeiR7hgCR
9ckdFfPgS6opvIOA8xhP1VbeipyFfadCpzOkxnK0Q2qi4fTYy4Fao3F1Eu7KJIDYgtR6q2LKuqvG
6apnwcMF8xev4gGnWU9HJYYAaic90Ttm7FF8Y0pCzunKhKlC6Rv0sVF1vRd5Z18gwL+VpSDy6gmd
vy2dFM5H7UVm11p59mXOFD6toEvR8hbmyd6qngMZJY+egpZ3GmnIf7GL3lo1fdfuXWJsH0o7GWJ9
Zj36HeSjNZvmivewTN2hGw2MZk7ex9jr22dl2P+7XYRWkJJChE4GQqjt9E51A59/hpHHLz5gAA4e
MZRgoYddmCeMUsKd4fKVdWfvprKDlUWymEf52NrMRArY71Pfcp4ZaEZejXT8CDJtyMzBKIWNGrFU
7GzL/+p1cfYoMhl+I6GgoHbw58N1e2Z765q29soN/PTCNgBo5zzwN7Jyaw6Pbf2QSTHjhnTUd3PN
LIYUez6me4CUgt2TAbesQcJZWwvuBChMyigsxfNy4c+9okmaqfcUUejG4C2syZPC9mXW4LFJO31J
0NATq9pS+lQrhwcLAqMLzLrLs24HQ0GZXdFLUCWNLShKhOaq8adl29s1ZL1Kg8Ac5ZyAeNN9/k23
sN+WyMWuowPO+MEcf/12MnEQ7mncYtqnZrm3mOG2trNAnigvZOspa0VyxbDTPoQtLph0OpzHMvYd
U2UpdJotDmsLMc9i8bLOGkgoAOHUXTe+1CCZKOnhTF05LUPn2r4BcgDUaE+6BRiZiCDjDchjd3m8
dBu+GWamgXVay16rJ0ZGaQaqz2mIxqXFQoTZGZhc6jh6x1jRAOJY7OfrfpTpxdw3895qCtVd6riQ
R7ey5n2WkEJkWCtDYJma2z+w+BfvgZe6V5lthl1ZUi2+6+xlhNQfBgZ9eXGa+9JyQ3OAwdXfzS64
3DVEPA9ORBjkp6GrQL4yDuZWVBOVCWtktFVgUcaLkxaYMKrOqxu3EhOck9luwY9nAYq1DO7yXpfi
ruRKp0YBFSc8sCaL6DhwKzC8qZ2SHSw+3DuTy+vWZ6JsOALBHBxrPI+qFWsnz/oNkdD2YirU7RCM
R3Jwj5R+nMt8mOcdo7v2sKoY/GJ/EIO4r63wK2WTe1sDM86d9zmOb8wy7iT9PUR+eVRkI26kiwK3
KpBaVniRPFMT+6GoPWYAw//GsYO+OqlTFiaaH3zWQCIGY9vcyJ/OLJdd4yhvdwbHHwb46SCJgOey
zvkbEafZ1wgJ//8ydx5Lliprln6XHjfXHBw56BpsLULLjJxgESnQ4OCAA0/fH3lqcO/pququWU+O
2RV5ImNvcP/FWt/CApBguUVACxnP9F9I46YrG96MkDEebohyfIRuKNu3Ju/wgPbCQq3PgOQguhDy
jif7Ort0axAhI6ZIXYfchm7UYcuEgeMAx3QLVP+QrG0MldmtXxWD2dlWKqAUmK7UGz7LOPm0vGlg
pRmH1rPKkuTA0Zwm5yz3JYWWrEoPwUwiwluCSL1wD0JGvzSC89TJlc2HW5BJQwhd/MQMdNm5IKuY
O6UE1pDCGCcXxPiMrqfeu4HVB2qkzyZ9pNBgm9RNHquKzEx3wGojOFTRQHKUnLEVZ6PAFejTpY+7
qB1bvUfcOJ5sdNR3rQ/XGqqnC3iraSofrP2Et2AjGBc+EVWneHst9GuktFXeRwtaPNo7VUr2aysW
NAYlrs5DQBX1yuuKjQJAvNnWVghavRsJ1crnSj0snD2HXALL2Y86KX+GSS/XzyhAmWuTVCLV7IHH
bLL8JaCyJ6/UVNrdzrLyHWzUlvsYWFlMsEtU/Ib6Y722g8rgOpdZfdZpgqJlcYtuWwSBRqFUOK8I
pFGZO26F/L2J0OHnPTu3MxTamEsDsv4xFU17chEp7SY8mTBP2u6+YSacAqjMy/vQiqaPwanUk5t7
3WWuRPi4joxvJVoB1iBYwFlT3jZkTb+hnYHHh7XU/u7RBF4j349OpIzZv3Mtg9dk6PS+a+LhB5+s
Rxx2LK58cTwx/HosRqvOsZhjl9ic/Ra19cZfY6DIQALMXXdfk9MgN6GT2xYScg4xj92MtrSadrz2
FACla0mMi0lpf1fFGnrZFRgX2yZg6jry9yyMxMUH/LTnlW9qbAPpxPcN+tKvNPbhFsS/Uc24j43K
3vOAum9hEniBNtSicVOomshDk/PBtbyB0souzM3oyys5xuMFybbPKsjnH8xzv/Bc5ttQ8boN8UAm
bp4cXUSN3p5jy9w1trwaYtSehtIzCwmfcjybCad1a6nwwXg9ZrwU5HDV2+3dHKj5YYYLAHoWF/eh
YC2wj22SCBcxna15LL7TmKJXjMz0GHFhHEMRYsQiu4pYTlmD2lE4NnA50w/RMbY/a8eNb8Ce4hzv
LP0q6dRPOULSC2r9FLRhkzy0YtW66/tgiesbNQ9sDyn/L0lgnWvCO7/5cWM+vXhoXgfqnGNZ+o8C
IjX1G4k6aaOPrsV2JgzG8qYbcDwogSkE96ZzsFt7wBwA5t1bnJy7rDQAnirvUHYRtAiBVbpoK/bp
hg69CcHbzfWsVoBPSvxIYR/NrG6CUtl78tuHO9Y59db4VXp1gpJJd4vF1paTvl9t52fjg62Wg5mv
s8ahq0ZjvVBt2bvOq60rvIaFSTVfN9972+VYUEhvn2EHvqHPLI+hVBgr1lEsUIOvFBoHJQhOExNB
S6uKbDxiF/3Vul1DVOiaOZ/Fbnxt13yyNNXRpk5n596qZszRqa5vYV5AYkMJF+ynVFJIr1HDy1CY
Q8h0/Dor1g+TNZO+FZAupBDLXIkf0y/pUvyOTKh/VmvocTJOUYNznbVokLEgzQYTH1WSY6MVvUWx
n9bkitXNDYCmn3PcxAfK7voKm5zwLAc3Ri9biV4OMmUCbZBzR+s79HrWpimRLCyAUEgQyztyzCg6
4oU+ndkxX3FWHDXoz8ch7J2XwE3z09SO9aE0LUkMqm6jW1I1FvbaxKXqnCA0Ibv8IDh3f0QUhb+C
Dpz2MNrcMwBGzpWOLXw4fnGctRu+Rm5M59QD079ahCnuQVm+hQsG7MLzqk1c1tmqAOve2X3trD7O
L30DW21jpE9jZY/c+mULtX4TmeTGWoNwKIjFPmsnoE3Ktw+mT575TqZNKjNJjHasD0Nk3sIY7tQ8
T+V5IltTY3fZs+hM6WDq+VASppLO2Zpi2Fdq28Jc3o0+JFLh4NkOicmAL55xHAHQ3tjcLS9ZlskT
u5nsHFJa0M7V8kfpi+pQDeZJokSduQui9B1s5UMJIeBgOeEvX3jOhW8bmCJXyznKsmOkhhmTbX83
l5O5chbQuBmreqZUW06Fi/s0dRzu0inD9seKaFNXLtErcYS1O2rL+ThiCt6IiOs94fU+MfiKD9TF
H1VgWK74kXzHdhbdtjNcea+BO4cVh8mxgWyhi+gLPOKzgxVvqwhP2CplD1vbLpsDQvPVAU3wh3El
oOAw/8lq1bybKuQjmJJpOocG0xr0jIcyLytcLEERPMezUoexDwDi+ZWgqPH+pNws39CxLAcNRpw+
zBtmIGZJRbyoKrcLrofhHE4+qAy0l0gEC9JEntNVLYTIg4bJbekOSDam+BBl/QXg5b2cpvBnO/f5
lT9Y3Qdsksi0bAfv1k1UjvG869xvCX7hiz82I+lr3vxZIPN6MDaaYGB5c3sSnvfpKsFC1Q87svLY
xn+WrlAPfg6noiUT9LZzavng6sqFbkJnYexMPNJLepc4LOqjqgd1QeauyDixUpzlXTlcrDo0t33W
TY9NWnZ3bRbxHyvTbIbBks99NcEtm13zvXNH+6syfbUTCNa6o1dD88QkXcyniIgnudHMu84eywX+
QROgZWv2KyXlVQWL+Emi4rKPhnD+KXnCjwatxqELGmOj8gVHUsVr+Iw1qONU0v9gL8VqtmGUaqPY
8APUoFCzsbR3upKvgSPNsI8bj6Jz6aP3BhhAtg0q4f0aLT0gtIvb9lGrMn+TCz8JLvw4PMaBNV+m
LmAMip7+R9xO0alA6f+tQWl1SWoPSBTQd3eO9NZidfRCxQ6XwMtu2pxmduPL5dGw78HVRimbqmk4
CSHSr8INgRMrmAWp41Nmdf2xKYW+jETK3sBapEbqC/USjm34KMhY3ec8NCf434I4EXiuk8rHbT30
zhEgLcxYUz9Os0p3rjc8DrjqfpSazZ9ED4aN3HwgQy8lF5aAw9hMlvqKBOyqIydSt22KJul3NEje
qnaY4lVFor5NndfuTFNY14RVG2j6FN/5IJLbytbBzi8tNsVZnvsXWU8QwKeqYoxDFetCQ0WdgNJ8
SJDEuuGpn7s5flLlXBSo0SNyDJdugnzszP4vNuPAwmyT36qkea5kPDU/MNVB7EDzRrghKPYA5kHD
RON+LEovRhLREvk2dcK+2EPH0joYFicE9jkZJAo25Pu3ltmT2di+EojglD8fYiJNvkcUXmvqAgpZ
sJcWT2GAUQ1uivs4Fh3DpRANECMj17UikLKAsn0iXeecZZDsgiQ9ML+jOsbK6YdXD62YAUhczOEp
qmMCJRCcRs4NLkUGafjGETDZrecgQrNt8DwId+eDbcrkyM0Hqb+B3/PAcVoXn21vCGHThY/EfX1o
vW8AYTV8K0JJ/N/M3wrV8fcYezjiWQ4VFh9q6Q7xQVaU3CCGO2XfuzAkJAfLqDGkU7X8HG1SQx0a
gghb4/AUcVXHV/T45VtfdeUb3VNLDIio3O9LR0DJMatDb7kTpJGQw+GpdO95xr0beMvozHMQGLt2
SsnVnGlYbxMSQjQLcxobhhaxfuicOK4vgTOgVWhqciMttMM3daksQojCdC03mxLyUx3iXWZFnzym
0AIQew1MiHm0smkN2VPl72hg4rpjTed7r1gmgGkAwuBMTxGYlPvEUcwNcYH17V4bgxe3h+bZ3Nli
qrFlBR1WBRhSQXGSrc/+oIOx2WwR0fO9avAQYrPodnoYl5HXG7m1Oz6lGdJmUug0//eAsrPeFkzx
XmLF43mwRzEvULe0wWG59LBdloTw5y2qRyZ46dhRTPQxk2plIBxgxVwHI7mDztVHubhsEzsY3ll3
mNNYpCgUfIyvRBF5VruVHtJX7g1eq2d8GuEtVXl6mySsH7YSdHsKAYTF01bzQAhEj6INCHYu8KUG
6DAWGGEF/NXS5MzQx6hCCUR+5zLsSLfLCKqiAttFTWaCx0VmblCziycJVBIIxjxDSfOAlMzik6lx
W1X+An7Zz4np41gJsLtwt0wveUoaxy6DmZCAo5y5QEY3m/zzUpu438UOeOl0atTP1O3saotSXX+Y
Lk4ftJT1zz4A2IvYOWICrvQ9+AU8904TIALzMNNgocX6BJ0GzcrJ82MklGnpT+G56TrGuWmHjBKV
mqdv4M+SqkZZ9eCwEPa2w1iXb6W2SvJ4GFe3pD+pSHKZNt6rJ2YBGyCakGdRKAefC/GIB4sZOTc0
VhuCmlQwVu9ZX8cU85UOst9jRB7Wzk6DoThp41LuM3mGsc70RUc3CXftMfI64iCyEK/0gb+1/BxH
FFkbpLUoJ7E+Z/thApUCGMoxl25asm8ODu6XMJH9nd0VyZEZA4+LwA0Q7npqx+QEuGgprstcCCjr
KiGxuQHUU+4yt+I1zpdKkmZGEuRDaVm28+C1QSXJqa75rXvfc8qz5WQ10d5jG3Bpk+wQ7wLm8PMW
AkF0nWrNkB7yOodaX+gSdWPvkXnXy+oifCrEPX0aDza5VC4wdkhY3zNvLTkzUZlnt09ruU0blMEb
QdPO+zZU1nnGyAU9tQwoJ+aYj7LJUhIuaL99JNu+plSNp646LV1V3Omwj5x7lAfCYRhhU1ZBvKow
AAUuv8Jqaxm3vrJoAZ0/zzpS6vTXVOSOzx5cggTkl5Q7NbLfDFcM33Yauua7RuWq0XCuJPOYDNRn
xrjhZ0bU4ffZadPpmCtZvjkUnIoXtZBvC1B/Bo0oG5ipBxVI634a70NePYgYNdkTqx0Rtk/EYOUs
MlPTVP95tILKKfx92pQ9oV5JnEPrlYm4c7va+4pH5s1V3/JyDknPV5fak0iPgfFW/edIyc1PjGDd
SjeuGXDPUuHmBkGRkB5c3bC9nDE8uq5L8lTLrzaUQhxN38HA92M4QiKQqLmyVuHZo72I+7NwHG2O
NY6h6Si8ZfUcdSl7lbHGHAZ2neTBbTUqgwWbXwc57LyUwR5xTHsPJY3zjgt42DHjmOIDzQ1pS0Nu
zI1G+kuPGPTB8g0ES/NjDgJP77jCnfnq0RtNjzqtE0pTyMYtIIcFIlcXNu2rQaTbACVpWG/MVh6O
T3/2V3NlV9VZ4CfDjcP666vBO3435mE3H/TkhDWdu5Owr41U8lzko+OcRsv29z4vG2r/dIjeYDiD
0q6KsH+KMmYm5xBWNCF4UfJLR+SpySahngOdFZ3TkVER6q6wf/M8SLs78BJywbVXeYy3AeB0G1Ih
zE3cwvU5KF1HR88Kme33DPfr06gdboXUJ/KCGOn6BkFmHV/R/FX+z4F0j/khj/o2uet8UL0bj6Dd
/kZMY8sbyJDEucLEgefYjD1LRHpnWZ4R6sYLTjvgPHxBVfe7a6ykZ3FmFW9KtmK+Gijl8YezrDad
jQPw4Qxksus/BcEay5uDdI8GwDZBuPcKQDD7kPlE++zGYAC5AYu9svto2MLWTMl4NDLD8KOZ+YyY
slJafpDo54hPidbSqAEsE9THIv1Czp0BXZ5MVw0PDONz/Qha23kFYEAkvW4jOR1EoxMP+LY3ePfD
Gp6Aio2gq1FcC7w3TzCpikPHWPAdUsDyIwEEf4v+1ab19bxrlyXLu+s1RA00Wj8FydKc1Bx6Gy/x
WeL0fgh2Axp/62Cawz8jFGk0S3BDIcdPcpQYduxjg2dX+v2PogoSHp8oC44iTdsHNtjlL1t142+9
JFPGWzXHO3Ag7VOWqzyCzg2XzVctVEerMAbvkBNFWH/i+T0QU3bSK6DJIcNoV6RL8H3CePqBMjJ6
tSh7d0HPoxAUKZQICxtflVUhXHYZOLcj4MEzHjpxn66CN2K2PNpa4P1kkZQNGWtZk/cnDgPvREsF
RZ0xSfOlUuVzgA94XQ6zkOD5hjb9hLSWn6wSe2cRmuiKzGy6QNnRUOqs6DKn0OSTqQju0mjN7Zt7
GEiA6mFXupPnQhDkgjxW0COe08wiMTrRtXCxxDDcChd3Ipm9zz6dnmwBfLnFPW8QcNOAqEX0gIhO
fxgZEW9HgrPNunvMb3o8vOS2M0IhX7zIalyndLmgh9qo2DdBld4vzFrxmCpyDBCoEj7g2grbhUPY
1PPilelvttgcdvZIt5ZWQuRbxskKg2+Vggsf095sZrdw0eLn9cX0SmpQZBmQsnKA0MKjvM3h951n
fGYEgYcDOU12uRvaobtxELOe7aZkJ2bH717IYOsMlJCM78BuGm+Pea57n439O8zc/E4N42vg2WQm
wrHYz0yzblibgkFXKVFoFibhp6ZHwx7gNCV3PGDL18XauyCiZNsireElnd3wcy5Nc2MjrnhgkMqD
v5i2PgiP3KDJWwkiUZI5qM5RvGz5q5GgGDVODFdbuHIbI2YFlab8ZhdVok2/KqmtC/s2+IodTFkr
z7pjuhjdo4ywhp0bmtzfGDrjbTF5z4hBqxs0JM2GXXUYkLOUuwTJ9yC9oVXkDy4GPvg0nmlul1hF
Z5rj8o1tQ7XrCyIO4Y2mbOght8mta6LoCpyk+T5lI/esmdPm1agwuMsgiX5EqnX2oKbJP2M4/17b
OMOHuOdKzTCBrWBLkaWHwTDE2mC3unoWN/lcO35ySAQxbsZSv63AGU9erfoSYGajt/8zNfbMVx2T
k0zwq94MLtEofOzBjH+2o14DSnXJMwZS+F6TbRkSQfZf6zr+VZWDqAM4hE8vgBbBQS8oVx3TP6lP
Os5LUcOn2uiclATwktK7LvEw/jCew5pNVMF9bhyqyv/6x/6rPOrPj/VQkiD6AuKLHPRvPxYQ3OQR
lMAeu7YC0pTK2Y13JfNujlSwbhmuxvH/BoWwxSqA+hcFCzglkPsrCAP0txv9TWrTaR/mS8nSuR/d
dZKZN4IdlODwAmjj9R1CdTNAPMY3UuOMPiODCPMTu366vbHwl36fzr74mksd4SS3MkHjGugJbqPT
Q9DxLabl9IW4LvpPP63G+ofy3Pw3Quw5Z+cdok/xsNAyf87t/kcQNax/ANhGNjdzVFcnr2zqx5yR
hrVty0XejbYaXkM6XAMuirL2sel8GwEQrlDU2APs4n2fg8DaFwbv3M7uPVZzYFft9iua3VU7QmQv
pygvHWMybPQvUTawOG3z3jpD/y1wBBjTKgBZIxg3WRNoIvOSV4s+4ctgSHqs0ilcw+lILZcWxeW2
TVwQpTkgK8pCq8KHjHhP+DsULqJ6n/GPnP0SLPBm8jxmHgh71MUu/JZtCV31O8S8tt7ho7Z+VXUI
zK2eJjLk2FNlH35ZkzCT5WPY793Ynn+UuHzAiXTTsBrhEG3v83FCCQC6yd/1ivkzvWOD1N1iJoZn
NpcDbomqx+7XRQXj4tXwcSUChQsmxOdIEGjYIXJJgmYudkrhp4VbnNVHgtsQyTW+lNU+93uMpw3U
JoYBdhFxcCOV8bCMDd3FtUsRHUiDWc4qmsW/a5f/WxLTlwZBQ/V3pM0/E23+7f8NkXP81dx9Vr/0
3/9V/z/ScWzEZv+5AvW+/NQ0ff8nG2f9Y38JUO3wH2DpI1cI7n8OFp93+y8Bqv8H6x9EgSvQmQb+
iob/d/2pG/xDRB6SNgdoDbLJVS6tGwwJ/+t/SO8fbL0Zn/LsRhx6kfvf0Z/+7ZQVtg+DBnQPlkrG
97gn/vWUbWi1GZqGDkD03lzzQHz6EXO4snfkib0XAgnPTm//6SP6DxSoMO3//mMRn6IJZUTiSMdB
o/032St73qJzbYaWCqXH8qoMpTsCdfp4/C55RA/ExMu/adaJPL7isAnuFxMTi1642D25DCGwXmTs
kLwmxy4kMFIH9rRlbU6oK1IExCd8tj9tEuuINiqSrtw2XRo1h7xkV/4Rlo0A0x2tR4DQWdXsPICf
9T5o8evxTsXyqoqK3jdXjnpPkmH+iWURQcCigfglhUCcB8l7/DYWeUqosZstJDlHqeke2KcrCIt5
AeIDA7R/sSM6jY2nGeSdCYhxvzHYXpKjRTz0zF+Ncx0ERghWaa+BhXK+5xnRV23hjznTJBuX+yaa
1zhbdpbZvLMXLuFrCpm8465ml4gXjXWBgV8I6OdJRyiadsQgRkckbANntm3fk7sS4thHgvxRVeLe
YuSnORYTc6syXR/Szh99Jtom+FbVrPHZtGgcf7EJCHAiYmeC1oJrTe57I4fyBq86sJkQEmd+tKn5
Poxd++9MNeI9yGOiQz3sch+hItxGsE74wg1Hvorn4XPexdnCL0riQaQoamen+qJDqQxZ3R6/dCnT
NF/DGGwSf63KsU+CtQcVmkwj+GQV5qmMjS8O9zkx2HAdSXp3EXgHWZdSbdETYUZWbr9HWVdKBGlF
1A4P2TyP4zOXNz8z9qv2gxqO0Ol2npE/a+kWFOnBQjHTN3eF1pZ7CZsqY3XY2NkhTzSVzazj/Idg
OBASoYOYeV9YpeMfJ1ZlHYGsC3uXzVzVRXc01lAhh2gZacaPXW6N5mcou8mWlyhqc4R9brIIdWHv
XjWH3sVyuh3aLNcPlWjUhxhJwgF55vLdo4dx9QHZgZMlmzHAcnXPj57b/NAxlC321uopesBlJ4uH
VoJ+O8ZzNaGccCa8iTC0Jc+X7WHWfJxoXhPFTKup2UIZJm7mQbRDnb/ifU7LG6beE0+hj0KTWWEj
9CDx4//1X5I/k42nKXJgxaci4t9MTx4EuCuL0IcWWeKMpAu1TeyNMPiiGjWjVwAH+O4mVgJLBm+i
PjB+TK33rqWCOMKf5mmWBBLgA6Hn3lutoamfzcBvXUvN/8jGN3ysFcMG7mbd6o/Zm1yS8eCG73hT
EKRhaYMyPcyoHLeMS/jz1tD14ohPyS5QtnS8KkJNVDdIxlj94Irtigfjs+566bOmQuBRZZwbDA14
IFFq4gHOme6+ZG6LVbOdczg4LSCc4AdgpDzY2R2pPcdYN/7PXgNPKTs7euqdRnkfaU3SZT40dn/w
bPzPhd0dcDOGbxKOd3Rg3Om+EIAU3DWDLdhllicSGgA7A4VnBLRN15W+M87uJreDY6aDc+kM7qZm
PqXYdgyHJfFe5Qw3EU/hDSCfcSNbcJL9OAQPmPPLB0xh1pZ+OcNGwEz8KsFAvI1LODDedqwsePSd
+qWW1W98KQgmG0rcoyh7kmIXABLMdAB4zpm8g0vEyhZPqIHMwUlYZk7zEy44Pv9J+GuMNQkjsA8h
47yPOeq7umZiMSz2G+SKXxVf9G3Q9u0udW2cwCCw5lbF56Aevuq+YmyIfsrpEdWJ2Hq28ohcAh3M
u2j9ZqIZubMVtpdujnatNb2arD+qnsA/tgjpNmTkfTtqID/DiAQGJ6w1Z0grNAtuf2jukEVzsoYh
6hfs1dldlKdvISmrmbss9FtOvw+aEOtnnqlvdmJLduFvtTtfkaX5W2Enl2EJj75I20vPwKHzC5cm
tkXrEd+whQo3LvQZBBrLNWmAyyf2Uh0BXfCEyP4KGpwDbMifuL0YpDW8rolbXRzFEZovIeHL0ntf
gvlFsmFaV23tbza+Jw+RJx0ae/94/K4WFhpMIZMN6QFMT336RnQ7eI6xHKL6lMcBAfASobxqgMQ6
8qcTRmdGKKc6c+RG6Wr+iAsmB0SO8rWkiFJQYNcHZVs39GcvMsoP3PVEdEUzLd3U9fMmDiuS72d4
4sXWrKkkYpThYysi2Omyb9lF+5ekqKO7IfYeBZqUbcrGd4Np930cg0fyJcDn6YyIXu804hfdUNje
OVnMUT1F1TZx82Oi5pwUWWc+2978jaPTbMHKH7q+BtrjaS4lqyDS3lLRVz6SzLdxiYipwXCsUWBi
TQXjPTKP0ZoUZnPO7D1TPtrgGfJdAvhp0/WYWrdgcepP8yeBzFJrGplag8myxUMVC7eq3St/DS+z
a+8ENSF/nf9kmw1TEvIhdyaD/kEKWjSD7ZizBVCRZQ+Z2qUAXS6wJNRL3Qf2Z9RWyffIUspHD08R
v4fXQlIq2WzdmtLWlF4IRRv+gcva5ZO1dmcjxCbsbSBAt9/Pik8LRe0uCbzilPgFqZxdLlVO7jdR
cloNpMqRyMZKIl5ciz0Y0XMxd8NtmoAh4akmno5Bpf6YUiLroHsE35XvkPFN/PhjQaXIlVCM48En
K/h+sKNP4bUlo0Y2aZs2a8riaNtJ4395RdTbN1HPH9uEQ0LiXkVhIDZBOKqj8nFTmx7AbbJY6X27
BvZFa3Rf1DQFAZSzlTG7UcuWgScpfyDwSb4fbE+TbchAlqxYuEtkBAIXwgUrSqSFfI3hu8jL/q7K
EjNsayclGL0WhWAJ3E9mZ4maXxoCr8UoHZZd9SfQMFZdcGQrhJRgJCOmsmx9jKHHsOEmDXERay5i
UQRb9vJAoDTJiWWS5uXWnyoSZad8grOzpi22wm+pJiLvEZ6ZJmVgWOTO11bR3tqsFLZlOsJUa+Ct
HLyuaJ9bECMnxgrjhN6RQTWb8zW4UBfc8Eky/sCBMh+lzu1vrSIokNOvLBdiwSeQKDC70xO0FPeb
hs6zLyr2+IdkJMpow2RWvAUmwsyA8SCrWmaMLkBuAZces7vF8dLomMBL/Cm3dt4Gl8SpmudwgjbG
xbPTemRASeLpqRhUfZe5IdSq2j9qjsCjl6DvBeUBHL/T5FhyndIOIwVF88k6DveTfMxKNzu5nJX4
Pp38nMmGWHiKdE6+zNsorr5r0K7MikGi+ZbleO5h52xkVviP4HnQU3XY3Gs8R9fe835PgtGPKtfz
tiVvBIAQm5x9XpFpSsJzYt/mWNcuvh6Wu9TJympnQeRlxBlXJK+ErGX3uR7rcxiN9d0yoUsjG+MY
FHhjwOYNekWX9EXw1FvdAvHaz+MjwR39jgRTa51ypN9Epzuak0iV5wDDbXwKRjvagaALiYBnJbV0
fnPVyEC2kzLpL65PveZ194aNzoQ+NKWBCNF9bqVZQ15nzzxy9MCQ4b7xEJuqmRo37YYTqq0SndIC
yUkhg19tNzlKl2y6xCW4/NxZ+tdeSovZRG7Np1yL/IphoD9UjpEfLIy4Gt0m9rH99n40XEemNfcF
Ksg3hajXPagKVtUGUahC1RvE/XOINuQWaQIK3qEcn+geIfks0JJgYK+KdQgPzUaXA8c0dmwCRtGX
TC9G2COi7CFMf6Nd4pHOyTX6ngS2t9UgyIqtmCO5ZTGozGGwVonMaESECihB4c2KNoT3A5C8leP8
pYyjiC7AhZ5uO9+Z7n0D1/xSJIxFTn7vkdc+5UkTXAGmPZZYXj3IUxGAsI6gnUu6ShQkfnLE9ZW+
DIWcLjVRKQDGQvx9Qf5DtQhGdyzexxuvIdOZaXXaPloTwPXcY+UddbIkqh1cCWaAxNqUibEPi6vj
YivH1eoAdr3BJAVYHnUPYJf9SGWT3Kd8/clmtcVvZ2RjNDIOsBvpYlRjWcvWm1gg+wRk81OPzfyU
+X1ZHAw0Im9H2dVv3V6VtyZmMt1zUt8Ma4DSMGbQ0dPsyqluX8Nq8e4g/dtMUn33GIWtcxgHL751
OcUJsqqDvRNmhCg4SfbqMW2GSrOk+2Z20tuRdnrHNMf9EQ4Lkzlf6JupK8dHC2vksW7C11yW7VnM
srhBTFi/dlOrD4sigbsXiT6ivVhZ/w68Hc4gtSuYirPQEVCVFSD326J3uKLnSDT7Jsso6qG1b0i/
43Bqp6dlnHxkWoISI4Oo1+1gfenh6tE8Mjtsx510baZiGZf9cXLa8SzqUbIaY8B2WCcbl7D2+2LL
K2OdWhRhB9nVE1NZfjw/dLVisCnAliFXh4a/ejXimh47X/0b+AAdLvFFrx0kemkQocURW1HyEE/A
zirXcW7Ltg7e2O4sv/M/PpF+tYxUeEdoFhGQtfxt91EJCV/8cZkUq+Fk+uM9iXPKQsvvG3ElviHn
wsGhsqxelW51rfRdTgoU4+7oWK6uFj9oMLhYboKmQ/S4YTaJF7GaCqSdXgYWBtO2W50yDrNIQp3L
7GfbAPCqhtVMk2ZudzAVEMpD/Zff5i/vzWrDMYEJcOSs5hyrx6Yzr3awlkjzrWp45V1HuF/+auyZ
V4tP+cftg70z3ozZ4BL2/scPlNBM4GrpVp8QQ2Agl2yo3yXw9w+vTHp4jq58spkmsoBO4rOzOo/q
PyYk5C3Vy/DHmgTj0Z23S9FEv73Vu8TI+VdFzMehHhPq3dTRo9zyzWM60qsBav7jhXJYs//oRB/g
teKCowxgzthNKbuVEc3aNV2c4kwG7Xiwuj8+q9Vy1bYCLW8GJ3KTrJYsfnK6JYoEWPxq2HJX6xYy
dP3O5VadEdzIOyQl/akjMw3pLc8Muw5Tl88RKphbcC/ZS0WM/J07T+1mXG1jbRNeA74W3G5dcWj/
uMviP04znzOei2I1oJW61IexHDL5Yx5k8VkyAOaLnYOvrJ8nAJ0Y2fK6Jo2sW91txPvkaA3Bzs7c
xRjg4NYE+PjgWMFKH23vGSMgGxG1Guf6kS99i01K3phCMJ2nc8aawgHoX4u5FeVhKfuIkLIC6TF6
hTZbNX7ZY+7Q/pDW4vjfSzsphy3zmTUVd1E6yTesIcsTDpTFPpS9Dr7Y55j2pkBnDy4Tm4s8oyGq
P8t6bj+Fha1mEgOJ2RNSo47XiLqUTy+1ulvj1nOyHQsSxDG8zgYEa5giS1QUP9yhYjl1VJy/Kc5w
MTZB6jCUzqzs1oGiNOykxys2ycr+YBIlkk2Pd/Ia4Lp4b6vghftbcHMY3fw0QyDSLTkCrceTNevP
gi3GBR4RrXf8Z5blkQKKQVOo+gf3wpiejWUFj3B3IcdyWnavWTHkTKtQbadbBC7NaUEmixY+U+PF
Cpd2j47R/G/yzqQ5biTb0v+l1400wOEAHIvexMwIzhQlkRsYVSQxz5MDv74/BPu9kpj1JKvNs2fW
m6wyZSoGBODu995zvvMlxqFK1DjqsDUWwNC/7CuVHZPMIoW+4Q9euqqki+CQ9kaRxJSOxoIeUYhc
9LYqvg0u8UK7aLZopRmdRxsgnSIsCxZMHBCxnc3ESMeKf9as6vQkIvzP6y63YmbI5Aqumx4FzCry
mY+jJYpw3omGeQHrH1CJdV04xg/+Nqd+Z+CsYaVZ9dRFRnAq2ioYqR2StEpBEZEEw3SPPQrHU23i
4q28xQ9LdsZWIsl9VFaL51HW/Gc8lDZ3rz/gow3tHFXKx58n5yaTszRKRJzbF0qFxzAE177yExex
UBw4JiPmdCRFge5NkPdmtc5pMsyHrBU6hV0Wkrd2k4dgJ9cCtIBJlhwqhfyU+cMIk5Z0AnpMtldh
ovNyRKGISPOwvXVnn8s/weZ/KiRz4U1l+7zEqAL+aSW5yE80qM3y0Rb4mxT1rp09NhaB8ZRklcLB
iXu93BoJ/DX01mNtp1ctOsr6B4A5+i05DCV6Pee+Dc0qLhKJp/R90CbF2WWUGMQSFbUXlFs/J0Xp
gKjcxAEJu0zf6aCunjA48QLCSbh8H40cu+LAfAKI7bS7sTX5Ddwq5Mu5tua/AXpSpyRmASLbT0SD
0N8aG58L1acNX4kkNl4f7Q8vqquqKG8My+T3p6tm5acap3v7lHn0udGPBnP5aCL90nesl2Gyb01f
pleMpLkpIyp1YpEmjQdpPamkT68t1p78cujT/hsn/7b7WqDYbB6tFofXbiy9ctnRwqDb9yacq3Wj
GB5d5S1Qzj1Bz0527Z+/Kjzp3iXqykdjWOTdtGZPb4vrBAl0tCHliMRqRWqpTxPLpkenXDuQaya7
Rb+N3ZKvqMnIwFgu+lFzQmrCfdw7JQpqmV8S2YTVqNHyaww4kTKV0WLuwEwqvDn/IoNhdFf/20RD
SW9NOquSx9IjIWSC6gS/ua1uJIy18kKVrfMBNmFkRDjXv5gU/H0YC09FgR8wgcrzHH7iI0BQFj7B
n9y1wkb0pO0YHmA+YE/xTa+JdzYItO4PfAzxtzfl7/oCKRp0EEYw7qfZBKdpBjGcnlauZ1RPtOqA
AxFfKd4a6ruN6GcHWXhbozQcDEz8WV8Yxm6iy8LIMq3vsjFP4FwOZNhg8sfwqfFVQPt0nuuRiemG
1DlqYyh/uH+nDqsXlUunHiXJVA8gDKOdj/UI2wh6/43vJk3+B17C8vF/HTXD4bFdqUhXEDaDn18n
PrOBUof9Y1kJwuhUgBe/CCPSCVvb0bfNKMcr2xvx35Vh/eX3c5+/X1jLhuqEI0KaDPQ/j9ZrHrUB
ZCQssERwskwz94IWcfQWORUVhM+4KfnDb/kJsME0H6+spUiFXqZvlik/IZcaIAP9kNNHQvgQXM9L
Ei4UNv+oE5BIYGp9dZmntXdjOEN1LFTjr2jWtyF0Y9UaO6NbLAlRZIv+Dx/sEwqKzwUISvH5mP4x
XfM+qwzqRqQ1OzqqYaFvFY7jW0AgnBcbM+Fw8Pvrvvyiv/7iypImpBsYh4Kn6dMv7iPrLMvW6lcf
guIoq+x+DUBMXvz+fT5/KcZ8DNU8/J/cWT6X/dc7awKAnfBMlTycLa11k2YR/OQSQd+aXgZ7w+/f
7vONzNsJ7iNhMw6l6e8vM8afBCLFZMUF6xF4kvPGE+uYQcM00QXaEzLLog98d+lCsTHQRZ45ZG1+
/wEs+bePwD2FiUVIyDGm+/Hvf/oI8YjWMGUIhJGhq/tvUZvNxjaRsnMZNxohzp5WDlujDStGA1Gb
PgXEG4OORX9MR89DebehH0zLpGOCeA0NFcJwUHhqkbYBwwAskODbCjobeKHUwUCXrWP9QOowxhQZ
sHMOyCJAKpcGKFJ6vwXi+8kshUkiNULTjdN3rP0fMxhngKi9YWiwHEKR15fQv5f4xYLjbbLODd0+
q3CS8angJCuumTq41cYAoTsdmqwzu9ts1PyIfqut8pHigg2VMQ2jwDrRbLrdYPLCCqs1mAViOfOd
NuNl6x0D/lni9Eq3aRk4p9qzvbvQn/jT2vEcZ9WMttevQP5YuCZNZ9mJob+yvQ85H74EHL7v7I6f
knUtfAkrXQW7OLHUMW9aOsGy8/rLRKX+u2lHbOBc45gzAGnB9bHv3CD4VhBKwckkiqKvc9PNd3h/
OjZTQT4CicMBIyhB6z27jBsMivvMGziEdMrQ8yHCtNa/ORir0IT6UW886MRGujuVA9s9yWMwqHmc
EmtTzipGXm4Dj760Y1pJWzHXAC2kz5FqPTWEYW+g/3OhaNTEe0MnXMuAyc18CFrMJReYq9ig84nU
1/3HecSpUz8+Eg+I6BAaMr3UFk2Keeis0cxP2htzAPFxTf+69yfguMP5FXoyrzENMoxJCHceaw+/
WwzmmEHe+SJ4fGm08Lx7aYBEuJw55CfrMR+i9hb5XPUEgLJjUFPpgFYzQvvY8b1vwm64axKTwcZk
jPV1QGYeUZRVCvEkMNRLkOqrNikYK7hFMl1brqSCzNpkMo4fpzQ9EknFDztIsksGHKq0Nt8tUuDu
JqgjyB6VR1Z3kBdzdqRuAgP9+4f1k+JAWCjIqLA9n2XXcd0zMO+nR9Un3KyyIUmvYnIE9DpkgHjH
d2SdIn3MMNdWHcGY7vkJfv++nxdfy/Uk26zH+wuOE59PE2KkQAzUyHA781nfQ2ORrJWUt/8e8E5Y
GH5ckH+w63hL5X1aDZk9RVAH6YQUUpHpanHM5+FdRrxwvp6GMB6sPyx/y3L+87aCcIEemsUbqwV5
9/kdaeViUU9g8kjb8L5GvpW/Jabd1Ico8fHCigIEAEhk1I+nYLbK7x2P4fvvL+7fdhzIbsgWfDhm
DjoS9Um9gho30YjK5xVSaP9GT4tFOtT2mz81PNS/f6+/3UC8l8M1VmD+pGd9ZphFaKVlIz0E13OZ
/kCajmBdRhl/4A8AUz1i1l4/5A3//vu6LkcEafscFc5HnJ9u3NmfhFHg5cFZq/RtOVEc0cHz7ixh
oSuxnek1J7Mw+MNtywP56ecVJk44y3OUtCnlpP3phmIvQoUeQFGlJZTdmGbbHidpNhhcMaxUWyGZ
hJNBp99hu1mvjtGBwRKJal9arMvd1lBT/SpAd4jtmZSElpmJehX42Z2XD/ZjVXj5pa/pOq5i5A5f
febBLznZVN0GdIki8IOuGzsgDqVqjfNj3IhwGF6yWC2yGRLZjw4PQ7kRoz+92M7Q1ihyjTq5ZNFk
9FO75Y+xC4x6P1tCX6CPKNSttjx2kYkI5vg7tuy869YR9lx8Rq6BE2fvncveuC+icNOpCrOiOeRe
cNHRq+rffHgRsDwCNS/xm7P0GHMVg3FA9MJiGsmkA0oP5xlB47ms95uKPy/OTR/D5riPxZJ58K0c
Jl4hzKqYHFzC2e9TL7QYrM4jOsUjLLpEbTHaVCh4+jynFBUtoQ+yAFrDfubPt2Frz0g7lEQwMsMj
w8I6DFf10ORqF88LN6sYE+OmZUT/oM8NGrIJZyhV4fyawCKi8xX75k3r5B1fBKkMvWDiZDd+ovTe
IUwRGxvI/QdYaO+k0DvoNNMhZD+elNkuzjXXvGydhE6yg8d7UzWEHh/Kqpj8NTGAwbc4KgpvN+W9
f9AQjL+3VTx+dTBBcDwwXKc6GiVa3qIJZQhuKFHxtvBVu2+S5dbuUMQdGCArdw0zkJ1pSmRHnK4e
hwZzBgQZvxoBz5yXasyGXGKT0WF6+dGrSWRctE8V8mV+Kl+xVWPD4pj08d8zoVHhCfS3py7jrlHy
0qOVCB2/tDcQInWFqXX23U2KE+3JYG7yRSJ1oakjzQCATzumFExGmdOZNPBgdpw+987kOztob2O3
y3wd5Gtz7vvgKimAMu2avAOkjxAjz6/isZ2GdaZdSVYWIhtjjfSPm/lDgjI3Ex+5KLqw2ru5opOc
QRmCWW5XGAIbnpGcydjy4yZNbIMGd8E5nDBs/olS+/fnHjgM2mdkyJa7ODI/HavRxIGnT+pV6NP8
ACJepcZd2ZEf++O8sP23SUr/B6pFxSLh/K/Vog/VSzGBp/i7XvT8Fz/0ovIv8JwUTxRRNvsq55X/
0IsaSEktj9KROpb5GQs8+91/CEbtv2icQVakoGRLBnn7n4JR4f0F6JM+BucelOeO9W8BS62PBsg/
N37qHVvaFm57Kj0BO1UsYvafdqRqQjKZZsN7z0453EWeHKqF6gKkXnd+S+5QPoOmoG6Yt4ZVD6e0
88laGYV8C3yRhU9BESBocZucMrSENpN+C5mSWZtWFKxC6TQvKDHb7l96uK6sqTXA/nVjT6WLtNBr
kHlmTu/uLESXzUNlBKQ1ycwubw3WUXuvc5J9sG5yCiaJcEny0jONvZVwOYlhjc3dfO1nUBDRU+dE
+uSzqtexVdW3hoh8xXTEABZs1gncL9KiNAtzQi7BBgy68Ri5EzO9MI+DZt/hYXm34cXbS7JhUl/H
Vlw/KQo369TpCTt6RC9hDfTbz1dYnkvCoZB0Ufj18UxbrvVEtqlKwxTEWkSXRJ1Isc2KcbofzYoN
3dbV9GQInAAb3Q6UHnMNG3GXQBxzj5MexwlfYBJ/iS232obkMMBIojmMWlzh19mAVS+iTdvpWj/z
t1lae3Qx4xdUsK5x59e66lESOma8BoRj3hO/ZzlXA1EC087uWOk2w+xjP6jboH7qaH8tttSW4Ww0
Dc0rxrTAe2CdJ00DEkU1H1RvIplIkOY/OUWcZbtITVa4rnQYzbe9bdXpTjGzA6+IqCQkSMtCfCE7
Zm7OOLBzArbzrkMT6Mu9N9dDTHhSzLeA7Vg9lZit/AusBOJuRH8BKDWMoOQsfPwt7PUITxYnPklZ
POj6uovsik772Mppo0JkO1uOBybye0RV5coGUXb0RE32Um5m6jvqVOEjN0bOxTCkZ3JSeGQoZbLC
5+QEeEcvjHCRJg14m+unMc6T97KKmDOXhQyt19Jp9C3qwpnu9VAaxC6LQr5YnCrcoxLOGOywtOYo
UNj/pm1LrVVvGp6paGuWThg9kt8z/uCc1IsVZXvHk8SRGSFlGlQd/p+gFzczUkOkWBqN5U7GZQsw
oJmKJSkpNvD+MWN0uS/UQLDWqWRmbDLmH5W1O5tEGdiY1qb2xsF4yGSn5IUyLB62zlIzZoKcPIMd
TBf2FQt6w60WZjpJ+H3Lo9h1zcDxIkkGXqJyilY/ayp4eQBpTa+H7GJb43TtgE7mrzK1MwYYOBm1
gRozRbCaMAGJfP8rjWlXy00MJ8sCgsVUQbVMq2+yNB/IkDzfrhD2Aud7T0OXODwjZWn4uOnY7OMQ
xZ+Hwke0oBUuIyySPB0u9rh10qoXT4bEWMkznbVZQK0CM6t7UcgRkiojQHtd0Xi/45rYnJzxhT0B
5mHEvuBfXWs06lWGJ/6HNkaUd0VQviYLNhbhenKKFpQsjlLnol9cUe7ZIBUqJoNhXryH6Lk289lI
5S6eKi8THnrTs92Kugjr1UDrZmEVOeO2SALzmx7owjlwZbfJ4tzSi4erxOb06A/kvKCuCcvnER/H
KZtijF/T2QTG6ECs+yLI0RbiESM0EbfY4huDRIOFLF/cZPbZWDYlyj6ElondTE9e9JjhQ1ORRq1Q
RnFM3pA5dN0dWoG+3/i8An6w0EsE1wcdJm+x5Hy6jjFsxNkMh5QIYxw+E0xy0+KXq5Bs36d0tmgF
LKY618qx16H0fvEWyx2ntnrdBtjwpsWQp87evGqx6YUOhj0wJnj33MXGNyNduAyhkGyptkjYy7rH
FMvm9SSmd3MxAqoPT+DZH0hFhiJjyMvgG1byh35uQk7kWAr59tlmUH3/pBfDYbxYD1MflEK12BGr
pQU4nD2KHu2YI0YeCVhv8TAaGj5qWS3ORgtZAmwHa3E8zov50VxskMQR5Q+s2HlId8N3SZCvsEya
Z/ckCsPoZjx7Kse6bnYEJRLAk51dlxF7gljjV0suUfqH6FYXn6Y6Wzbns30Tml/wUs6k6Fh5IZ4Z
eJXkHRpe/SM+e0CDwJwe6rF292Yc1hwCHQFMyzt7R32ZiG0Zuu41mrP0wkTSvmcl6S9z4Dtr/N3h
kWlKfciY2zyT9dGtw170Od7wCvNqaOJjZWsEmZXWXXwgDrE75IvjdaH9w+wgYEsc8Xhjis1y0MAr
jNjIZ3SXDq8G0NU3NxreA3NursIMi23HUeRxWmy3Ckn+s8EJPd7ItvrRFSMpZskE/68xEZliaqL3
EHNf8Fap752Ss8HXXLy+cnH9AhLAANz4Y/UGObh9V0lb37LCLyMWnr1r3IHdPyyr8x56esmbZlzs
xeXiNO4LOTNczkRG5pNQd8A9vJe8meq7xHDjexbMfAt4ev6WWtQMnSLVoFQVUN7F7cwEzvqGFSPd
CUbDdw62vHVFwPsy2io3OePD4akLYqAJFXqB9joX0fxlzun2rSu8DEzh26YaDin+Hf+p5ESGH4sg
9WibpFZBbiuwV2qTZJiuaOu6Tym1y3UpZsQnMzXVuDUYyDVLPmv2zlxIIv8eq/aralz2fpYDlVH2
gjghTAQkGvYcsSOpdeml4/Pt2Wm5iVaFW9jeDriXhn4UG+m31MXGviNZajgRqT54m8r0s31LjbHM
3AcoYmVddubdVKoWXEWONxohw3GOWNxXDoR1d50R1jTvI8uzYEaKCTgM4tIee6nmN1CPg29NLfkw
+Bzo8HnlgsNK0L6iGVJLziCF4SZ3qHLQKskwg0xKZ3HLISil7bXMki0LUzFFfmG8Ca8HxzkSqxRs
wmzyB6hPot4MAJ93I/Gi8zqqhthnu6tYuy3Gn2Qu9SIHCdn6/SVmvR7/d9C0/aatMSfej15MbhMC
H4/MVPZNhJeuBWgRsoD13NsebTd6pWRiT1JWezoXrsEeYNJYL8ahjrbNPFT9LShWiGVWgJWA538S
3TF0ephsguU8vaRT0X6PJ1ndsSOr4QjMs4RAx6kjgeATs3NNTVW99sA5sr1ZMmvcpxoXws7TSMU3
Gaj1A037PNwnAw4oGfletUatL6PVODpAfRlGc2oFD+Bad1ktAaXE/jDcOqOX4zaE1wRgJfVPedX7
i6CeHX/TF6N5mOBy+CwmsXuagmrBy6Q6OdhBmNx/4DhkJZ13DkfXLkGUSGNbgc7UsgHxr4iPxFfg
V3T3uSVjI98ZgU5OY1rap7xlKL03IUSmaOnbVJ5KCLnNFqI0rk7fGAEpQ/Orn7wqDNDK47K+XtDr
znrQ5Z0MIDFvzB7vyMquTA4derA1pBmDoxgQXjlBFkVHwzZM3bNFfsBhnQiY6KUpwu4Bcjvb8tw2
6VVj9e4b7B2mPIw71vB2kMbpxDWu0yyvnn0r9MkWIGCFX6PuXcKBZAXoM+4GZCcpJnK8xOWi6wzm
2GX+2eKMOyAKwlQ5QtAhBY14q3SXm3Nd74WHyn7FsNe4NItEIVfsHcM6Uvgw3GGAFn9FItE6C2Zb
fUdwG25iR06Ys6NYfUVfEEFJb1l71og+q4tkiGwcAUoxGc49Ht/GLfiYkV2Krwosz6VfaK7/ZHfE
OXok/l26QFKabWj28hEVT/kkswqOY+cnzzK2OcyDudOvdKTqO1WX4G2COgrkRQ+r7ILeTTtemJmJ
mNbpocAwYABeOp6LgCiztLiE2fU1CW1F1pA/g8hFelJC9FLoaLiBJFThIQhGZzVawbvtjDE9E1Nf
sP+rC+aa3aXfFmWyrg0CwDZ5ZCOpJo3TJLOVjETaFMKev0Xo9L/21tTLreX284OHNrTdRgg6TpmT
xq/CDspuVYPCuwUaqeAXoVBAC8Fi4ViNLdalRO3ciLB54Pg9IMqH7aXgVB0IWaMgjEoGpVz49MoX
qoQqC6K+8rzoAgDmq+MylMMMqC946BY/owqHVdqYOT9yZ7iHKA5SQuir6E7GTvLWyFy+94Nj3Od+
3Dz7OvIfwikItx7760Z4sATXkAcVJK+m8G5dHt+3YNQGEh9Klu8dveFqXULptOHSjhl0hWbynqym
tAe05qhujKX+UqOFNt4tVT3dDLgF1yIqu52CDAqbgq4BIawDqka7gNM+CFkcJ2jBwG8SqAvUlCrz
0KgGdmhUK9fUt0g5233iN99isiQfLUO4J4GpEtqPLQ5zrg+c3qYbadTiu1NhRUSDPkYnC9a3veVw
0uzdSRS3wrBxmHC3AzTSUvcAJpHSRZM1POoMP5IXcoCvTXtXwl+5aTvB5DJobf8SFs1rqVFlo/yP
AP7PProiVcQECw0zzwgRwigs/VioY0x8xAW7zxtZlOGry/znMKESpi9GUjrWAsO9NBOvIesM3hJD
IifBeN5lXXTPKpldwfkHslzFmC6ziruTvR6b2cqmX07jLSHKEY7MukdVt7FBQG58ciPXOYXfuk6G
5jaPQWNG9jhcjXP25hC2RiICNnNGBNlJJga0moBmIxua3NaWkb8phD3b2AOC7WetO3PCKxtoyE0+
IAxPi+5agkO5I2c43QPfNY5MegkKJr2bkyW4ZW9FFWIy1uxqAt0zfybTDLoqSuU2I6sdCfuRTOXh
TrTFy8w088jxojukk9tcZojs0NQqeSPyNvs65BHuFZzhMXszG/23MdHTHsRay/FC0L1ulB+PO0ST
3EvcnxeYJgB76mL0f8giLu+L1uz48e1gWFVMILsTqLqADARclD4j5oT+blNTuFicalgnkWGvmgoV
44gk6Ic3yuymraqqPzquM9y2nsFDFImZ5R4oSvNq6qjhwJx2M4fZzv7WdNSEKD6tYp96nv4RpAX5
nQmnDp7eKSwNbPkUKNzGcwu5Q2I9GXXcP0gFh4rDOEz5yHSCNVIu0lYHyqZtZeMw27a9HHZ1IJ5k
XVunIkFmnBeL264GubHThvFsatPbiwHGrpUk+oRoObzQ1B/My41qyxmFvbVJOgTyWONw9+EpW1nk
qaKNtK1HjU6QID9606jGOj6zpjH6rVJF0K0ZiSJ5G/z0NtRl/eyEhDhRnbfll0kHX5o27G5o6XrN
xdgYPDheihPsS1MMubPy/J5o1h4q7S3tWyO4IcBSrYdm8L8WZtYQI26OUGXDdN7pcJRELnYmljKd
ZPecB+GWj7aoVyj4mx+pUzQvPT5mOmb18A89dmmz6e15O8UG7oQ8k3tOnoYCIj7Kox4Qnrb5YFyz
AdY/egvZc4ToAP3kgLzZnUdxJSj9y70xNdCHQaNelBRJdzn+Ic/L1Lzxwin7McddRUgrfGpiQvMT
4+sJw1QQHSw43Re6n6MD/D+2Pw7rGHvcXr01owm1CrO7QnS9xBisB9dour02Xebu89B/x8M6Hcpe
tN3t1KTTroy6Z7bj/IGEX71VaZ7d5lN00fNt973R86BDievfJNB758hoejbBO5Plsa2hkUI5dOrv
THKuq0Tk25Lm51rbXvw9DgvzvmkSAs9mvDEQGuInH5PPwQh7+oWe8VAGUgOpafIJSwMB17QxDE7b
1MkIZEd30ezN6QXlZLG3m8B9NvLY2qShHV0l/EpdCW14g7pgANU7OzhZwHRsxharWx9J475N2Ik4
8zg8Cgi2vb4/0vQL16SBNbvGgM4ayG66JLbPiFAKYIhDWGGTlzsr4GVrz+nja7TK1lPQc7JDgNsE
255ki5NfDpreXFU8exEWZyC67xb0ul0tsviryOyeg1VADhliw6PGWnlFgoJ7DXT6cSZ5BM1l8YoV
0vzitC1PEEnWxU3mY7wbdfu1Y8iErkQV3ddWOsaxLlT3hKIjgO5np6W4TThH6OfCUSFNWG+JmekY
0fQb6iGXdtcY44xcVbnkO9LqI38knnOaqV7GzoN7uG6/eEwy8a82lC/wwugEBTI2633EnA+bGrA8
xlAo+Y1VnBnm41TLflMPEQS2MBrkySCJkA5xHLm3kxxzkNMReQ1uEXOWgtsaIk7MQtoDA8VIvoEu
VVenjhEbE/eIQxXAwXSMt462dAUWqCd1s+4alhktPYouflNF8ynK0+EP09RfdUIfHXMisBwOlDCX
PffTLLUuQRII238DODMdFTpd5zDNEt/lBKJ1Lcs+YJAZNNO1lxrV959GDP9CQ/nrmH55b1f52FgJ
uXIRgdH9/6Vbr1xGo1Y5vyDPLK5i3+734WQRWU3TdRNbdX8Aid/fG0EqiefpDXP3+7e3/vb+CCBQ
kVN6SFQJnvlpWjAy/ArRxBf0vRZ9eBEa43zwjMK11z3epz0FOB1Lf5wsSJ2DofuNhvmCyTWdlhqb
zCQO9WCzkF4Gy5FYZpQI2x73drOFywwosWQRqzal6eUA+PIxUvf/7ldQHpsuUlR72Xtd+ennizwn
MrRLM3w2rSjagob26IFiGZ/+gQjCGb5USsLrjMxF4aHhPf1IkgTtcePRoN2OTU+LibKlTjZQJXV6
EfTEwpwIsA3E3okEjlWZLgDTcgZJtATD2MblH77Cr1M97oIlXYygM3TCDv8jP/0KBphi+vESLBvp
oAiVm4hWPvGdBG0OAw3GLUpnK+O0l/Ib4UHh4hJQsFx6jNxfZZvm+X5uDD1srPOvYNSGm/1BwvI5
Jm75kIogNoeDG48Jn/PXWxXGRO94AaYmF4T5sA9sAw8f+c58Ls4ed100xm9+2jFuIiSUi3y+K/wS
DgJunRDIZJSEMR0rYjYnOqDO7P/hObZ/FZw4UIMF187hcRKOiWPnU9JYlYBp9KMaF4PMuAdstBDq
OQvrCpXfxBP+ksM1zUBqRai4QyFCrPOliJLrcHLL6EQyXugcCKlafAYiirFgFhRnmwURMK/gkbJ6
JstYiJZA5KzHbhJfUZrgD/SbDJ+XapNU7kghwpwP9xHWu4dZEJZImWMf50Z6p3RK7hHh0nQFoElv
V8/KeGEersa7EZ7nFyQXxOvaHS6KP91jy2Pw81wQSSvpfkI5XCXpwiz59edjcAFAAB4c+F/8Bfcf
i2orWgK7rAWgd82+gDTNjZnHwDVtJvS/up2RuBeR1uQkTZ1F90OnHA+xg/EstehD2h1wbms65XFt
j4vGGu7gH4A0nyTfy88KmQfBBBl8Pv/P+fSAAyC0crTXcDb4JNG1ESuqs76L52Adc+wrt6T/Sfuq
bfA0bZs4BpSFTCBMjx/QLKJY4NOIuoWIXzCihdHlyOrAPpAmJ9OdSADLXZPoAia7YkHm4VPCWxLy
MkIDXOWQV5j+uFFNn6iXys3T+YLGUfKdGYU5ffn9UvDreoxk1gWkjAR7uY1NlqVPv9I/wW75wmyj
CAjxa+nsIjfz6ugubLcQXDzHoYX4Np3hb7//AOcw1H/eJ3wCLrLr8ADZPjgkFFW/3idzpB2SZ9EH
otpqgfWHluQcPCvaIh9TKS6zJy/8QEbfY6PsNMasRRutwfn8w0EtXkAdcWK5EfSX4dhmtFt3+ET6
5yJhH6eADoILyCsBJjlEXXunx6SzqanXQSM4s5EPq1wExtaR9Fr3f/hyny8vE3bbUmoRTthIRmzx
65dzCF03A7d7pbiqr2gWFaiizpxgmhz+FYVwHwBY9OxjAJ7ypTILOqKe16TB1lQqsLejX3QWDBbX
v5lo7m7gVSYPQutuYixmOQ9+PyUnssp5bIB0YndkAFU0G9McrSvsGx7yE4vOv5psgC1VAeSfdqTT
bnO/au5lQD33Byn7Ijr46bGHUEU5veiwPbjRloNs4ddvnBngn50ye+3O1Gd0xTzjXtku7T9UCcVa
0T0bdtxj5VU2gPrcOyWtY8oKKrOutiP9B6He+f75+f5iwCV83BsChQLy8M/i+lzKmH0G8RhuU+ad
ZV8ZD0niFx4gDSuoN5owjsehHtC2OV0WxNvRmVRw6fsFiFUU0xAgRmbt5APiDH0vIpUQ+ILP9tqz
U9va9aCh3psYvPXJqer8CkhBnT2YizrvY0Z7VmaJqnW+ONixLQTZJg3I858aJNAzbzAHw0OVDf5m
ExoqzXaEjHCDl4BpkZy1VKBOW6bQravFMQh/t63WI5N4mEdwv+N9XuolmXwoaDhm1BURLzli+cxZ
RbrvflHyYtl5iCpyaYeHwuvrA54Qa6dQLlALE4kTbEtFUc6klnTPLXC9utygyfPlRXHWGPaGSC8n
AmweW3+iqe2UlG8QVBok5kPuX2UmeSXQHCDJb+0u5wTuEK+DGp+rS16h1TMxOz9b/z8LhhyWj/9a
L7SOq6ZvAcnBHuymi9f/87+W//5DJmTLv3jWOCpZ4GMQ9Sw6rQ+snC3+wszMY6nYZQTLK+vr/1MJ
wY5zfbSyJs8sp8Alu/g/sXK8Hmm0qHFp4i66o38LKyc+LwoOsiH2U54vREKm7y///ieNUOkTENIi
h13nw0x/kRKzthiGpWW/HlTWP+CeHO4MHEGXfiWDH2OUc1uW0iI+KwGXjZy2FQeioapHvItjTXNG
dS8ljoTvLZo/NA+95XVbLNoAuNDrR8WuwEsr/1C8/Fq3wR01afCiwOJ6OYtL59Opuam8sTQbsnaZ
UueLndxdGS3WPmYS9aZkxtTmwKqS/umnX/lflGz/6m3hgFK6mSZCL+/TxaMsptvHnIglYlqN8Ef5
aith5jezno/VQCOzcds/HG1/Pdl+fNWf3/PTvqX1iEa1W96TRr/F+AgFDfTXuhbPv/9yYnmln5fn
5aJyNTH1LydF53Narwm/LjZo1yC64iCIYVUsMiySFGBWoKf90k2+PEHO8cgH6esE9SXdZT33U7PV
ceji8Sydg3JMZgJDKhzAA5ENRXSM+xTAsLBeTCeHjaFtdJigBvzyltaiIHmXeMBs8/svc37MPn8b
pP0UhiZSBVDRPFE/3+gWI2jBLGReGy1Tlo1OPFI/zGhEp2rjQd5KJyrggqqp6qAFZwb2B5CL3/25
8uL9ODrZaR4H6wqkGxGMTLiIk+3Cmla5nHhi6AonTIo9gwKXOM+yZ+5TGYSgnL+iWL6tTLHl488P
CFqD/8+YgXBXJmDLVaIh4578cJybbcBFJJiUmA7My1zadrnK8XK965QUMdjXy88w4u3YShOf7wYH
IQ1aG2M1BtMol29TUqLfmFk6yqNjqxIau+51vYHAbIAlnPW71BUBvsi/e2sb4SREl9/59jsohpmm
c870GHmvQR09iACRcQXMQ2+0M8rkskUrx4vnmrNL3jYaMVadMKRzpE0YShfOwtp6llxIIwzJgk0q
rDB5mHziAsNEbxOcHcNxRGSzttxZk18LWa1i4pHrbwUJ5zHAIpItdkzb7zPq8fuEUeiXKCkjpvOW
V7e3RLCOqKKCLL/Ps668iPRAbhYpruP86sx5Pm9HncRqRbNe62ud5mzVzmjEqHuHdrovVTnT3XMn
n/u6pUzYo0+yHXQhUAvgAcic4VXneHDaemyQCNNaDOtQPmDPULO2kE4EEVOxnsSuLTh5c5AcgRMs
oJL1YmmB0WU44xcRTM1RmDHlOH+LOyQLGvF/2TuzHcmRNDu/ijDXYoE0I2kkIA0g0ulL7PuSN0RE
ZAT3fefb6Fn0YvMxe3pUmaWumr4UpL4YdE9lpUe4O83+5ZzvrD5Y/JUt0Wp19zaDihkZTiS+4hBh
DFvQUX5WiWUhA0vx0ZIdMQ5vBLZDoDGqyfSHhA+aJpblWAdzAiydxRbf18DqkLU4Nu15wac2kzoE
DTkIY1JRDhn4Ot9CrAAUaqial247n8ekmcFvb6e2vZ3fTOc5ysvtVK86wQHPHjlkLcCp323nv5JW
f/9fYe80WY8j0kdw6AYY1+xgjnSsvrYbs2Iz9Vkj1qX7sUC2M/chSYvV/Ivj75ewc84/G/Mid5+9
tUY80b+0gNCxxRSz80XyoK6RNX530mXcFQ56EEQGF/PQcikJ8VUPUCzdvtsBn7gwrdZl0TXeLety
bPK/QmD/2ktsP9Omr3VM2Nzcp79U1v/7jUErym8sfvzyDus2D5Mc74n14/3Je+K7IE7yti3bG/jj
hPuniq7/HNX3uv4s7/v287O/fKv/L0D7cuv+49Lrf5TfyaR5+33txZ//W+ll/IbqmXngZjvCHwM+
6++ll/EbtxrVDkMEd6sbNmn03wXa4jf7h1GKf8RIVm7I281IDtHXFL/9mJDyF9G0MDyx/hmi7w9W
+O/vVxp8lNkYdmitDUw8vzT4wi0J8d3yl8Kw0t+TMVU35lwRIUq0or8CHvW6Nq9OYa8Q86gcENnQ
aI9QFS6QLRBklWuBC2Bg5s/AkBqvFWJSzxzn5Gne4PbIHJwgWhtnT6WJT3weP8D0fFujfNyN2nIb
1vl4ULLIg3lgikJqe4b0dh18Hc0ArAuz/dYC22hm57We1nRXojBhlfao27HcYyCMDyEnjsFO0G/m
8pEmY7iCkI12nAlRtRZeFZkk6U3Fc7OMY9A1izoTouoPUvRLACVEBanWcdMYc/9havodP0pxORKF
NFVwgUkf7TiS0Om2SEGuwXQm+4KRq1d2oCIxXJKIMrGm5/7EBzL1531rYO8neDtYHZbBWOejoK7k
98pcw10CuJjox+JAozc+pHl9J6P6e5hpz+YYCt7pxPoigfUMgVv8wMFnHjM1HUkZyI8bnNaHlLue
rdATz//5p/b/RVy32HwP//ipfszat7T86an+8W/8u/NC/+2HoYEH29YpUbdm628tlRC/YVxnj2Lx
zMOt1qlp//25tsRv/BPDgKFk8w/FZkP/+3ONlcPhPsH2KY0fqO5/5rneHtvfPdb6ZnBk+uwyvN2u
KbVdFr/rqIqYWlgMLaHfmXBZgaYmQLbur0z1/8dXYW7Cr2iRUG39cuWgUXWKpF6hMoYJbTwdW3+c
+2J5/93b/tcdDr8Mjes2H4PrwRjwV1RAbyE4IEMdNQwCQqj5Oub1ItKOLiuTMzWU3aPG83heZQb1
/5+/9K83/Y/XZgJquERM0O6qrfv63RtZkp3cTKIcIXFURviNuYfD3rdvoP1RQUm9vShIx0COKax8
xhbmRk+90RqvpSiacBcXHZnN2iBzTMSaElFQtHpVXrHUMzhU/vxn/eOnYXLH0DCxfMLYq29N2+9+
VNNhN2NjrNgZmEzuOidJ0QWaffNXI7OtuPn5u8U2w0TFwSdO07l98X//OikMn4nExnkHEI/oC4AX
s7XRAZrp0qkmux28eoDu8BIjDeztf/aXZIrhCJtZ3Tau4wvx84sPfY8YUabOTnWavVvpTs4la9m/
aOV/6W+3xxnTN4NZwBQ8yO4vrwI3LA0jyCq7VKXd62g74MUsWT+BV3r58w9t+5t+ejMdixwPU5pC
Saxc3OY/vZn4AWskfjgmksaYYyS6ISm/Y6h2zjxr53lmAT7781f8w9eEo4rvsmSyDhRD/bq+SAbU
ucJO5c5ayOWMbVC9M5mEf7Hf+cOX5MerMDeiFFVYg395bqySebmZ8ipSr8O7lPXHPleJviPdV56E
3jzJavmrleBfveYvX8wiAdJsrrymcJrQA0W97oys+diYmc+9w4SUKC119ufv5h9fkyOJ3xUMkGLM
/uvCWkVz23ekmPGaWng2pmt/Y8h1PkN9wf7USqes90bcVuHfKu3/LOyIbyg2PZvZHDt6PMe/nolR
CWQzbXqBAqjJ70a2gW/5SiIfxy94jJGt0PWf/6J/eCQ4AfmPgUBAAjyyxM9f1AoRe5c3lrWjMa+v
iVRtanAkRWrvGifVTn/+YgZnyc8PBpXotj4VbFAZa1mIyX9+PaNq6kU12Q88MDXiAGiiPKtTOCbP
ad/m8SHilwz3UbGK8iD63GZbDRCSXC6SoI9sNhvjbc5RmOtelGVje9ZBe43OllYt2r5uV6I0K2K8
C28Gg4+SLU/NKjBa9qdBOVblSIWIYhvIKmvF4zCoykCMBVjcE86QtD6+gaK+Bqi1mufLqAwSrhB0
ymcH3n2z66PcRzl5cnNIBwHAvJB7q2QucUxj5OrvJr0v7BUEqtUFzprGPo764BpnWwv8YbTFpO9w
eNQvxKgq62SnaCQ9F/mC8qyRDQKQl6rCWYgpzNgtY8a3fWzd8QD8F2BSWNQkoksCxzPUR2hsIcPI
SBwizUpvpsZlFLYq4Yw3qG6oohuh6peaEB3wtGtq1fu5b0znwlTES3rQhFEhGwCkr1lHokVnYdU9
hdhOAQ8aUUabrsp6iT44Hc3ZDIj2Ewtc8bBreGtBw2YkhrerMh97HSi/V1fLyluIr5yQvh4+6bbI
EpG/DsiIlpnAOVoKxjWgC/OaTD6kSO35qgvnKOZh0AIzU4jGV1IVb13MQvpBXwz3Wwjff9giC0aA
w/o0tQrORI5v537iujBuCYxIu0OxLIU4rA3gVrSXa1VFgYZAYMJ3Dk6K0KRx1C6meCYXUmPtJx4U
yvUSWk+ELYtrIpqCqu9tLZBGmjMshNCb3QijQ0o5NsxsfIPIbmSVpFqku2GKFAK1tDSecao72S6c
Muu8Q7gBnluuWt1d4Fl0H6Klrww8EZhc0auODeHtrdARVfSJizgtNLMrq07rZU/7GJ5CkwvQc+M4
z3e4rO37FoHd7IWSyOtzznWKjaJ2CVIomagUvt2WFsL4joKpcRyiL7Na1s5L0/e4a1FvsQNa1pEA
Py0vErBLOh4iIBnN04i87UGIZs72wIrLCaVUCO8VLjI7d9z9eEwKcmjx2/O1+eKbz8zMrupR82QX
hk/ZgKYQXSQhC8whZvDoay14LJIwSs6q1Zpif8ZsdVsORlQG2pCzZ9N4iCSPlYvbV5VV9FyBIuEv
yTRSPqIOlbpPnHzzLiPQzVdJWhEIXAh7URDdgTYSqTAWJsG/MQxbQoGN7y4ZD4Vv1s7CqHCQEgVR
HvYfViFW3XcIoYWTbU48DIPWbhYeDH+wtW0zW47EVrrmvpOlBsVVOrXrsztZh2tmxzDZCNWrTYBV
PDcPhYZI+Y5LME32ULzjwed+a66W0B3RjCZ98TpEk/5CRmt6va2BTdD8M5KKKO2y5NTSmUKnczXh
PApoaGc8uvprP40LwoFaE/dlF63uN5D4ToQxC5UduFTHaN1vMoqL+EZ2bHVTD1j9yt9T6BkyTjwo
VhMfmtEsMCjq2OPQX7bdjVRD250nuTHcj+hKYjQDrYDNPPRhjIZQz7iU986Si+gkRQ5WCWJwnF7U
+YY9bsXSiZsmQud8R9CLYB7r9K02Hou1wWuDhzdrcUJmxvygNfjnjjybZR5MZmc6nxExE+E+pzaF
CjEg//aGRZuh+U/TqiG2TykEiLEbrpgpx/kecx1EuSJex0OEe+GbarlmfALDiASsyci41RlZYqWc
1vVWLqN8mR3SSwI33TD+xCMkMCa0/jXJk+y8r4vp08iM9StO9dY6oO9Nr4cxW9ubKcq1Nyj0zjfI
NepBOXNm+GHi9KsHG7H7BAcx3egmfFeSRKz2M41mwZ6U/26wtezTZo+Q021PebVmh5SLBt44bqfE
y/JK2eyKHf1grWZUHI2pLK/iagCxEzlyBGtURMN+FIkYdnFvT+QAmlUFF1Pv3ebMqNNK+gqfBl5t
jk+vGJcKmVKS20HXk/KA+TmtXpW1pjzsRIXFR7yBbJiISt88cIbUPjpNR0tLTG/x7C5V+7BKu14I
epj1dNfhlthSdq1yL5pK9mfpgkOV6N0h8oao4ikPeyc/Vhm731M39PbblDkMVkU8Dy+dkYvMQ7KZ
QvJIl/lqMOv1Nu9QrvlDjNIWPDLZLRgdpL4ifQuZyxplLjBh80N/kliYvhGPvaCcdbsUcUtcK+Q7
lplvEm4UGodcH2S0r8iTvZVG3rQPE+9K5BuDHN8cJlgfxGJICqt+stk3aBMoacNOpgRQZzZckgI4
457OZ/NAbJ3sgyrtIj7FgksnLZf4ZbH4/XcOpsEy4PYFUivmthG7OGvl5EdE5dys2toAbu96Ut3H
QuMwDl2z4eZW9YKId02097aEHcSIvXINth1TbAfZIstvPUgl92qZ8wwdqsnd8aAvI9GdhTvml+U0
GCw6SnBtJQlvIOi7Mvkk8LqGbaopMIKytOoPGx92t4d9q7mHjnf0K3XSVtuFC6lOnKil+RQ1sh0D
PCtReGDsxt+HkfEaapQ1HxrlrjYJUADrvaqw82eyDcCbkU2PiAp/Ol8khwyN1U97SmUypg0r3hvW
VBcM8LcNHmF+yc3c1jImc6cy3roI7blnbIYe+C2ZPXliBeCV52X4Uuk9UWDZVAmiksxZPq6TQdR7
Am9iYJczVG8aws18ZzF25AvcinGBQDYLksRbhMGOyMNoD2G5vYtStYJ70SV5l6DZKnKOEcDofl3X
at6xR8vnIGOBvNc6gXa8dsKGtABZLEFrxDm4G0qd94TD8M7hUi53hRmCsBmdCcYfIQHEQvZUXX3Q
rw7HpRFX2GdQhCq5R0lH+uEI+5doJSczX3MWNHKXDWs4e10k0iHowsV1cYGN3WZJG8gaUZnojnPW
tw+Lw7lyCkF9EtbacWruXAC8+tUUNaW2S+qMTzXrsaYo6lFtN4Xgfv1ZtCwLalJDAtmyQ4QIbY3v
KfY4SlUCYUgLtlPb9exNls2RZGuEnMQrKSlQckbKKeLEr1LpONOxNwbSADv2XtJbzdo4JWUtqB3r
LE78OCzn1zw2kVnEKEPG42Sr/i6MzLI/g1BocfNMZvxUj5JizJnNGo0nvOXrpmZNedAnO7KPjGbR
s8i0ofDFLJk8T2s4vrViAjtUGomjduaYqK8QiqntdZIgD58kVPGFd9S9t/PBPdMn4iKQ1Nft0yj1
7KkXEfHzIg75PsdrYRyggOA+rFxFxklU2QCcTLa3T+DwB+52NdTvcxVX92Uyjo94aNfNFFGjl6t6
fmkMKJbtZ+yWMk9NERrtxST3Zi3MjKs4s8vbcsZ55zeAcfCPFUbz3GVjLTxr1sszvEQkMMaDocMg
GGv1pMVZjeB8Q5wHubG6U8CdxE/EhUNNajHW0H0bI2QdmC0TKZ4016h2qrSnAayxo84FyqnGQz8r
L9dMgzjFXKslgmwm0sZnfq6YJFO+IR/v9W7yHUii7tkSbrNpI7Tt+1LNZnaoDau8tJxwfWmp7AjF
mQvKQ70DouyLJDV1X67NdAIkUT6HC7G4HsTM4oqPsxGgJ1gd+gJ2963dd8u3eC3bcleOOSb1MdXv
hVjKxw5LaU+aRR9+jsnc9F6ULMMN4e2MzBvoAhrftcW5Aom0WTzbOXrC+ce0O2ryygVL5MwfrHnL
KxNzJr0GHyyKnjXpumDE6EbhG83WQI0YO5xavV6eaifpKfytSsB5sDUWi9j+xbNmDlbjDVZbYdFa
U9580kzLk5XaPDohhertygnZ8pUYK0ImyKu7X/DMvDFQA6pB6CyZNokx1F8G/+8NYT0376YtCLdg
QdBeT2lIKzArl21l07EY4H1363tDFDWqs9BkkzmsxK0ncycJOYh69pTJbE+vUQSmxHPLxrrUJs72
3dhN1X06RBqHcw0Dk2g2rKxAYbnhz0IpEJvOHEWPY53G745b1iQyF6F5XY5rHp9zRBav3SIx0fTT
7Nzn4ZbupM3V8K1v2QSRXDTJw9TNJPpSC4RPDl+E7GTiu3l29XGSXh+mBpU/kucLxgmMIFunTx4N
nh2NrwTITwzPRCEiNik52GfN1JWn6mZlsYP+qqbwMs2vghSVyhuMNjrrY4daJa7bqie2mbc/kB0o
J6+ZRg5UBNfhEIxgu6tAR8Ss/K4oCjqUQnfIhNNaTQ9G1tnEjqukmD27K0RJvQsgJlhZnR7MnFPX
rzpWGf7EDx0f2kgbQw8FmHwwzIrj2Zoc67UQyhQ7w0rr6yo04EW3Y9+DH1BpiZedWuC8GbEBg+4I
09JLJmRCt0OdUxBO9jC9jtItHzLaJFTU/IErtuV2c8VAEKob1QTVB6igrcg1WrmCz2lm0wNYWpdb
HkhzM7sp0SuR5k68FUU/LMGYTn3r63knPrYlKwSXtXoqM2DowcLVL7yedN/PWGVkCZhuvr4Vq0sD
5hQOh7eRaxahWdqEI2UIRfplz1Z8R2uF5I7gkewbYYDjZy2GudzPccIl1OatRoJGB+2OAaNpoeqz
MjAK4JHsLxvrUHVdLtJcGAmuC7tlMl4UuSTFrHapIBBxT7udfsYajmE/xsx8MKyqis/CMtKDjhkR
iXt0EJmfmEv6mWgTw0REBAg4CkOsi68iM7N9+J5Z64lpgUXam9XLMOTyAmM18gP4/LSUsWOLN2EU
2sXYzj14SD3ZNFccHF4l0/6uAWRhsq7X45Sy1kj1XWZZuYX/NqrKPeba8J1CYCj9BIEy3SpC/QVi
X7RkOGT55nuQBZ0r2GnqHteR9jhgAXoLw3zlDpdJ9DAUW7+ShtDnSNEN7fuZcinGG5004WVR5q48
uCPCFebOGXOJDVP/XXTogbG114+hEkBP+zwJ+2OUCUf3CBHFFk+H1Mm9YE3Xn2hDKSRb8un5PTLq
i0M99cVDxgeNz6Ug3j2LKrM5G003rggCifrzdiUQIdbn8py1gwXicNGT6cjZuULcVToZe5Go5d1k
Z40RJD1hJN5SWs1dlk0FKTymXDk9LOIXvAgyER46BDsEPTQRpaaWZS2W0ZUMe9qyheCCnhMXSmKV
IFPRRguzm7Wh1DVNvLp9T5SLqHkod5zAgICdYWCAVDMluRiKpdIORDfRfQwm+ZuUCSWyn6JVZnsM
XRqet5JNliCaqlh0b54q83kEHYNr2MWN408GSe3eJK30eh4cqwkYU6150EB9IxShKNxTAgXD3rXl
Am1DYUp+6lXKMMbsR+MN5gzucKdbVkBWABiqs5JuLDqOLmQiT2Bg3g8zXzxCQRbX9kVG6PF5MS0t
fwLVAm261F8mhEJkXSE/kierVfwMJRnOb81KuJVXZhxv522HL/jYVjNG+solEoQV9MArTEsNyiIu
Y9sCbbDy1g4LCdVYytw+2Yus7i4TXDrFacJPt3odgPjM69EJul5fx4vmQ26f1n1LTIsbmBFCtV3h
SmLZ+PjGfUr6Y47WhO9KABPTqV90xlHpvihjvKWzNiNhmguLDDjJKnHwMQ10ByPtbPJTm5TtTFvD
IdmJYpofeYJXokk7piK0ilZ6hEFOaYivAcx4a9X65LeWPX9mRiVfaCsW9G5Wv36YvW2dCcOeOeq6
yH4BK6Ce21S0H1Fhuhmq6phVuD5P1ifzYUgRvRmRS8WsRS17NYnh+6Rm4IyU5M2rW9rGNTBJJEHk
iDqP3E+V8syM7+lhHEfwDBvU+9Jp0ez0soAf2+mNe5OrMnthchHCniHshpK5AV2164wOlV6jthse
iA4wUNkYCGMsWJYlQdaa80GYPUMXYObTrqvTBB/4XC0W+Q56VO9HJzLfZaqH9x22sNgHrqlbl6vT
EUaWhsbyTckFSJtBoiLDhHaU0zFrszy56RKmgTuywNpqJxXktGPSN5sPfoOKIvOuS2u3hmXKBovn
90asmy5wyOz6q6y6YUT7LKkX5girtD8CQ8KHDYmieNSytMJlyLbGS9Z+fqjbnvwaQCHUBz0izP44
ql41PESWpXbznNYXSK85zs1pdDkVRnYITPZqjN621QhqHeabF4OZa5vsHzsM1h7s+Z7mxuWtM6jZ
xUBro1/tsWG9EcEkGBvwEC57Ii9Q1M21TVheAZzdh9PP5Y1JDIjLXKUL1XpX2Nf4JBzzCJ7MpW2w
4ugZ/oaq/GGpCHZhasdQrUuU+Z1tQmvsULc7hCC2tdkitMjT16Qh3szHk4PT0ZgxS0MdWzPnyNE8
vjhFaUd7fbFKKm2d4ZIXFVaIxmwucS1YSESeoccQZ0Ycwn2KOTQM7CGe+DAZUPlYeptHTszxSozK
wjlNSymIycnEl8y77F0skrCyJJ+16LAUNDiBuYzGC5EuwKJQxTkdkWTJcGk1DplCCfIIO5iyeTUD
pIwJfx9rSWQpuom7w2LIyzyrqLTomCxZHcPKktGLlHhOEbAULbzAKbxdsnILjzDm9MadU3a6aPzF
MZLZ6O5NYyyutGwpun2qGUAEFzN0HlU6LTzFnSQ0sLO3PhP6rXD2lR125HhZ6Bz9VA2Ls6d/Ci9i
HWwAPPeo787Soq5eSPysmiAMRfwFLkrkyJI1mLOzm9cPJltVPrTU0r6FvRWW/sqbUO1rhnuQJqbc
SD1ZueUNJZ7zMblyNAh7i4pn3dagJNUjwbbJWLVFYMBWHrxuBk5Leo6mHrEEN9z6nA/zPidh64N1
cmdACspRQ5htuFIVdyp8Vcz+cGcnYPbexxoBCwYMxRCZM9KNbqrR0vNThQb0U1pD/91ozDnzuGNa
zMs9Gxev0ybNxbGdG9foj8bMh6vU6YE1oAzdNUQb0swwmbhsOSE0TsRhOSpzIEbM5GZ+BiKoTb5J
oXKShP32HBut+ZHLCABjA17RpUsmwSfVky0pWl+c69SurbuFac6HPvD5+sastPe4q+iGTEslRLa6
FvYgy1D1V1PaW/TnumiXM1cF5okODgYL67w+E43tnEfL0MADIt6F2oGx7KfrrhonE8HSFxrBoSHC
U4wsNOlr9h6BC0BFmVQlk/sBvL9XNWBjPekmmfKmVHLALtaiRn/qe3KA6M2gPbVwy3oMtbY6wx7Z
fE8tPU44QdkLcF5OiRkUDp/P3lww9Psl4/CGojY0knNSqyIBclElr4bT8DWhK5sqv7A7nl8FQvCa
LPXlG1glYJINca40iAkcSY8JPUYLjUWsxlBnaR/iGtCmKFe8JVDL5qu8kQbUpFBOLVdAJQmnJlT7
TsYDdUVorl2205Z4ZKwR8bXwJUfGGIysKhdvoZlOT2zQrOtJ9mNHOypBJUUT08PAbokA30nGMgIr
/pbNDbNEYkZUUD58wqrch6koIvxZIUN5z6ZatM9rG+MMrJg1Mk4wqayrqar1G2P7VlNccdViyK6R
xyqiwHkhFr5Y0zF7XUxzDtGl2uxb15Jo8DhAPxKW3pQtPMt5CzsxMDRwaxQCWugc4pgV5N4dwpCD
qZyzKag7oGl7t2LuAiGzagmyhoBTXxAQwECwF1yMlxmzT21XMWFbAYCN5Wvh2MQT1pBwAVLSUN5S
iWhVQKFJ3aWWMX/MGzqCIF2scGuabZUEBk9KdUBNpvKbCdDkFDABsRneAlUBljJHLsFLDQKZIJ8b
qH7wCQh54MpeNwPOZH8a9GS01GRYGL5WsMTyiHUzVx9tsvvluovtHHqQNGw4q1adQrk144BO7Uuj
SgQhh8iHOLbqpe38QowyP5RsN9rd6IbjOZ2SPZx6IKfXjEfw+ibYmyK/1aHx+CS9xp/m2hYdeYhN
ne838ohNAnNHoqK+gQR9o0rTyuvbdnngsS20wCB+gRps5VDY10oPr5Ncmld6Jav3MXG01SexoFS+
SSwW2MpwzljnrtRAvpGndrWzeOSYwTesm/YuhFUUfGIJ70hlcNuD28SQjWKD8bmnIklvqtPAHimD
Z7WnE2ZQM2I00M6of5VxKMdEjx90Ztb9R6JTh+1rucR8vYvQ0Rjh8KrZNZxquyXfc2ZjCDeGeKeJ
sM/Cs0DnZTSzeWV69UI/Rqi8y3PZ1OYzl2UvjrJuuGjLhNzGPYv6HLRWlQ/Xhm2x6DCMbm7v4oxK
16s4tmwvitT4wrafQfHKhmug+c1xpXn48gBhE0XYmvvEKpQTrNUg99T5M/RFPS/4dqDgvEOQlHzr
SHJk8kr8HTEbTTddMMSnTB0st7gvINlcomZZIqKazRoQkytjbd8x+I+RNJYwkrSmBKBLlB7NubTW
gThBerfe71I3DzmLhEk9ko/jfJRxEYJSkWvxanDI01ps6TVM8Ef7FcrdAKk2TaCZjKJi9KCnRd+e
eOX81R01/XxsOsYNdaanX2wnAGonSOa8es2HD9ca6vY77Qs6q30Mett8BTWiF8jQTbY63xyGrsVX
lnM8Pa+koEY7O58NMFkQNJczpl/VELQ20fBeqEooVoSx94AC5o2KLXP2hF4rE2f8gkgbc7R1LaNV
mRGe/sCyIe7ppab2bTIVp4cWK0T7Ig1t8zDFEamq9JgOMlM3XC0/Ry5wjLQhgvIxuIkT6C2ypCDl
nrwvnZS6l7kS1BNXEXVtEWj8RJB91AQp+/f6HCoY57q7GqT/QaWR6z355HI+mLHD5Zs2esauyMn1
ham8XcdnVcuWEbsBCFims3ac70hE1LN9lg9SOwE9dW8cirwiUFpn2AWzrzTEzzFYYxP5IqK0enPd
flif6gjQ4Kmy45p0QJp53qhGbfGtI+jF6wT/DIRexaOxDaLzKMFJHjJTHdeCWVfblVLw2A6QuGJp
c6lYZUUWnJFMRJ8yyrCns2kaZvQTBUn2Yc1VxibI7OECZzbNwtyTUujnGvHQgu3fOpz4PyWbYifH
hQ/zgWEIb9xiSOqV2Ky2Q3pc1zPHiqHlEYvY08lUrMNJC2Ud4NW13X3vuaTutXUK6QU19oG+QbCr
6eeLaZ0AafQq0Hr4n75ZhjOUD6a5RKQD3iC2HKbJ4mUZo3p8RTPbUbg5znSuWSPH2+T29Xog2zt1
zwzW15fr0gNYT1UOKxe3Sezb2Drcg8DsKQhYGyLSQkDj9/SPKQP2oRXJAW+TzV9uZtX6WEcZuCvg
tjLeDUYD8N+P+F7Op4Zsqw+y3dwPo+mxwUyoESaXyRqi4kt6hoEjFFUCzJdaV8UjPoA+vomyOa+/
oHC2h6yb0uJqyhnyn0YmosBNZ6b+QW+q+JrRUtcHzE8w0hgonWcgU8zly6eFtrViDL526gTsP9Fv
Q0pY65QbYw8fyF51e59AKSqC2XAY6/eDxc7WTIAxXBiRpIRfmWvpB8nOML6eYc67QWyqpn4RXInl
jdTcBg7ajKiDuKCRKZ9M7Obmh07o//sN/mWDSfxjabI35NH/+p9t8pM4eftX/qZNFg4Qd7jryIjx
Ipo/TJ3/oU0GyWpsPHiTcSqklf/QJpvmbziyUVeyjuNDlJsV4O/aZOM3IcHRuNhEHSTKYFv+9b/9
JFXrfvnf/4VO5qZKyr777/9Cjtiv2i6JnmsjzEheCNHqL1oyc0oIvyQp0OdYS69HCXPJ0iyKFoYE
+kE1VDH+0vWctuuAa42VulOFPpjnAp2k3qXPCDJtIxjBYV+1JrBYf1sKlDsAQkbop6JfXwzIltJn
r0BWupGNovNZDZKWms0W2+iera9LInnY3K3c3C5rO84piqGa9UQcG87toGG/8oxZbHVvS6LHdttH
uKvcyPjeGHn0xlhwfkrjJbzoSawJfdzq5BuxmlL6ScFi4GgJP4UB4QI4FS2/ypp4306EjhbFXldI
ZmVxHVv9i7ZCK5icS82KL7KUrRwV1TRmjIzxUTdaIKI5wB4QxOwUOPg80RlH/hws01SOlIWWfmoc
6KdQ6mXPTFuX75Z4at0Kkpoei0uwVTuqE7+GfOIo+0je5VvTq6tQm3bcVed14z7q2Xy7OGwK2ewH
bIWpIhUiqQgyWJnzNlDR0ZFAxGwwA9KzNpHCqBs7m69SLvwr5roLGfXVTKvUIF8iVe2Xsjj1jlsb
e40zvneIH2MOTfjy4gvQeZ/YoLYmrXhKohQIbXtL9uR71LC4sGt28VO+bY1wiOUFLMmJueyDuTb7
hBYzh7t02636nqnByarHW5P4Ut7el9Z+ovAgq+oVpcU+7aozfRU7ygU/6+1LLWx5k2bggxUdFnyQ
F3SiMJlRZSEN1e9jdQfx+3HcxqkJAkNGmkRc46Ws4hTj4rCvs8zd2eWwr1B12msGUqg+I2c9x2wi
iNdIT6Bib8zQDUKj8h0zASY3+LnYikf7jnLtXIGXTOF5TODeeOcAHRUa5MHK2SVqupDdWWcZAeCY
/Zo+6XDxYUAGc6H4rcXjENXnHWdz5Obyrte+2ZW6rNj0Yq/74N66BmfmRcRsJnxqCHVuuggPbGvd
pXP5NRBKvM7dk4kf3+y6fOewglZaTkVeX5d1tIMgwIODGjK1T2bhqmAR8pTPVwnXCTaku00Xo22A
tvAunDQ/68roYqJncUc9e4wnWtMZ3R97rSPxL0eLUAdP6UzFde3MJvzotW0uB8LKmUMgcF6z9knj
jwnaP28Jh+uiQhGWLxfKMR9yIjR3upNek0J1EMgZFso8xsv6cTR1FoR509EZTyv3Gat+cqwpQJJz
qwlZNBGzArEg8RBwUhmqE3bao5GMlwJHLNxox2NacMWWlIc1ucxC46jX+VnsMBUAFHOj6vnU9pCH
9YUaKsQDq7N00ZsO4FR2FcKZY2J9nG3ra0a74hQTaEiiIrTipE84UfP2StjTv7F3JstxI2m2fiKk
YXQA2wBiDs7iIG5gpERhcIyOwQE8SO/v8r7C3daL3S+U2W1V1VZt1vta5CZllEgG4MP5z/lOdyeN
IbzHA7xBTLxM1Wm2sDzY3LWmJXuSAitKGrQP+aLPzpiAIi9gtlFFu0lV+SVUFxUL12DsY0O5xOCH
cUEa8vtiKncD8YX2iqWktxV8ag9hd1ySQ0ZydC1VZHExaeg51bLd1ym451HDD3bvNGFJ7nBw2vmQ
rm6OHElx7GEH4699KizB5YDnL7GfPXJP5I72+OQ2JmZZUI+HAnkBWj6aeY/yQI/7PaW/mFzWG0D+
F5Pj3myE9O/aEfSWI7zhqHfdgw1+M5McRdEAbshqRO1oXQuwfs0tkGfQKoLeXwt2iSTrZVUPXs75
T3XMNd0Gl06pz26y3KERnkQN9jqDDm7R2L6kcePBAXaLIx0WfDxSHFQ/YF5cOnCGYE/q0txKZxqp
bmCqHTTe56oQRTIm2TRNIrwLdWOWNs850RHDujGt7sQ0oIp8+aWQgF9bRwlW7nRn933MVOCSmFB0
cXZUeXZkEkRdwvpkpsNNRiERofwZLD5pV31apobHqe6YVXs7CO/RvKgHs3R+rUGz8xYmu2xr82ER
zl3fM2npg23gza++JGhcoeb2mb741PY6OMl0tjI91X7EJ5BTlxLsE8M/Df74wBTqcl2OZjB1nuzs
I6h1Sk2iycMX6/g/576LzRoZKb9ngDLtlhUV9Vppii4NJwvfq/FrTm7oDzy5q38Yg+JScO/ljVEk
jPnYnfkWWxRzPBzkc7K8232FT4i5St/n93p2otQdMcKuj3n7VnXt/MPP5oPbPAVQT3FjnRNp3nSD
UcV9UiX9hjvzEpz8uZlZEBH3mUXqK9/Nx+VIGrahQWHgmvmW6aF9tZEC6wN15em6gWcZPjhloSnx
beD1RuQX1U8VOuoFv275ymSyxKs2ed49BEuX4gSCz+90S/SvWLO9z6Xmn+ZyrpY8hh9UXzxGCZRI
SgwoWCU7744U/fDSaoWltdQL47g+s8PnJayQUqvKL3FSl1n/GSr4j87YeyVGD8u8EFwQQCGx6Tbb
rEvDfFeKIiPq2Ib64kqqqbeoGPKrd33dM5eb1aUHy2Ayih35JUwmNmSsvrzhl6Z0qy9SGvqH72Cx
vgXPIYz3ZukyO4LsM+07UxfrVlItPO6zwC27na8oPDtwNbXcuF7k4Mb8l6jzjLvgbRADPy0nJHuz
UpCBx2IG87bJhazJJmlaES5lNRb5UZrUtR2bwZfBjVVXXoRUJq2HclQjpyAJaCmyhcEVK/N7nKU0
1C/GwYFca12Qm3Ox1+QM+o3FYrtEGX321OX2AxlI4k2GSyC7yJLYEG7CajDonsm1RTUbSpD0OIgF
18uekq0xQn9OmOVDyzSpQh3npfrGZ5eHvLgMU30sgc2J6420kVKTMrhMRaHz6MrfEtvJIo9+q+cs
A0VutbCDhmAY+r0/9UVyB1dSiTeZw+yJsErR+uexg0/bnkwpPQ2TNTT30luB5FQ9EvdNOztYppZB
cNsSWV+/dUUzw2PNu36KeQJoZp1TsgARdnuRbde8Gat4qTk7MgNrOOOU0BA9QtbhYkUuHbDrwUjW
ucBEMSYA/ZqpZcBcrQzHeX9MvYPIv/6yXEdUdzow1/TAh8+s3SffrY+rBVcomrndnwx/8nAeY4t+
TgDQd3i4VVvvEKYFe63mr2IGmixim7oJb4wIjJzGiyTnILDUiQ9dGuU0+15WGAs2CQxEi7n8PAoE
BipBNrhg6nueWUrmEtx75s5L3OY0BIqu0pomu3orgp6hLCVyxau7LC3NF2wu6uBh13wFNDddEjwj
EEfCcjwBYKY8ghNo4aLB8VveLVNf1vifhuncto3L1Z2TO4uJiRMwQszpvKMRmiMTYBoPwBuI+Ypi
MqT7rurCTbdFOgEOZa6qwrikHi92ikmcx7mlckIbUlw0LybE+CQjYsGlwr2yv0cp43Wa3RlRWBEJ
cUajox8nb/GkhBx7+T+VU8NEmv0B6S7Qto/gqoI2dldnajZ96PTvy+hPKXfuRGtOGAU07aBIpB+z
+VjuNnEXjjiTyDOwB05Gy5tIBJkOv+n8Kw1xbX5WfTd9js7sIfKMI70geOO9Sx6O7VffpU7NV/O0
wJKekjHGlMHA1H7qcE+SSwYMFptFZj5Jz+FTwu9fHeDkeU6sHM5Ja6r1q+tWaUCWYo5XCxRDjKfL
/vTaxsRHl+hcx6228tNE7vNcTpz5tqLGqQgOCsb1PsBM/oCDZM13U9qk3z3/JeUJiWB3jD+HfJxo
0sjy8UFOyiFQlZacqgKRhj/cxM9dDr/DcrcsxkDP3Kjtl4LFGWW28Nmd4bynyYZfsHjyW9f54TQD
8QBbezBEMaS3P4I66GGMdKpx9lVCw81GM3HgOGIF5jGjqh4Q0FwNb4vJoCXioMR6Gw4WIkkbOL+w
sTo/XT/1h9joZufdvpoTrmJHMMYszfgsXJlpVj3TcqsYn5X1K9WtdjFvTvayCz1KC7EFUTK0YWbq
c0jwwAdyJm38x6Z3GaSHq+x/zH09CjyFIx/f0AkGUNAu+JBgm7ElmQiLWyaMzIaZ4mwGvywfHdVB
EVclkA3mP2HTRZm/AlqhA5GNt1sKLInM+hsMmzU1DMRiLPc0oToHVyEtFWQ0pN4trR8QppgSY461
03QPWZIb+PPGInvvhAp/Wkbb8C5gR2bKugRKRwW4W7VxhJ6KXYtP+5FuhPqB+/P4YSwaS0vLi5xv
x5l0OpMClflbLIjNsSmVIguU2DgaZmkrZmOBlzKqwHLObuj0TFNXs+lcPNxWhqUD78Rd2yBhM+10
DMo/KgUaOwzB60X/Fnb+hHIRIPzXus7f/kNVf/u/1P7999I/vu6v4Ln4A4QQBCGS5dBHPIfk3J/i
juv84bKfk/29pi4poP07oIT1h2OSCAdJSzOyZflILn+JO07wB9ZpNyAT6sJ5dMjz/pOY8z+JO9Ar
/lHcIQ0vLPRTaBeAZti0rn/+dzFkYFPDYtBKsQ1Une/Svs1i8qHTtiWaE7muSBE1HDTh3B+eHU0r
kV2JdwKy9LTKm4wlHdPvCxvlMV3aV2cRJ2zwZ79ZYkgwh0E5lId2B814lAKM2d3NLqJLWlcv0uiz
syzao4QB1FchaEelRExzXPnuVOFwa6agBsv1IRE4LWy07BORjxtzTj8QaWDoYFAxrHncZIAS8YzO
n2mCDYohQ8NohEMjU4+nLpgOeRGE23XsX4yFxg631ZqGrcK+z5TVM65aH4fBI52YFje5WwePoqjG
B45xRcSNBM7FhHxD5mBACFGYy43mbmye+qR55qXdODAoHmyZEt25wqySkXnenMDloYMbblPR4Hxh
56iVCJ/Rce5S2FtcH+RtO2I/WSZsM+vslJ/9ZO7otS6OE84vvI0UbVg1HNnKyI+aMrGOhGdkOWV/
pShdMO3hz7LwNlgI96RVQbAHpAHoOxrPAN1ZNILn3jW2lMoMG9kXz5CH1KHCdPBg96Og8ydFsO6w
DS3QzJPvzfVirOac7lOG2QKSamzyeiDAvbZG/+XY40ToAfoRqzFliW0da+QmAgV7TztvNRRfXPrr
e0JHTFSVJObmFtm+9sYnOyeNxlAFFuHcqGcEduYGRsmJ0R/IWQnqFa3efA6DOzPIbpcBaIDs3+gQ
elRAx0Mr0Qcl0gvOaHzmPT7elNY2siFFNHDFjpAmu81q6OFlKoPwlotavaM29x0clf50G3z/tVE+
T8p/5JKfrZFXrPcVQRjwiExUKoF7A/8IWSzDvtj9vOA/QlEcOYQPa+Jz+jbocbenZpvWxr2VFF81
hUtymakhq8TJaThUA5BcN51CcMDcZGtO7mwcn4X5whT6RRHfYCg1Tp9ZrQfOcwhRsyJC5HY6ubPT
pMSzWRk7aej+4M/Z9IJTzDkh+C7ModHZlJSPLSN5NpsyvXeuxX3F5HOrNaUXjUInXzmW6E2ezM8k
kGm2KJRz61z5Bb4AQQKTTMRBTZAVz0O2bbmlPwaeTf+ryRA0LWVNiEqk4IfAD5zDbu5+SNuXN5Nl
b90V4YvZHBrS0e8WoJC9yHlJgc3TUh6xfEUl8hZcJVzf89i+1Zgeo9I1y2fcI9kGAAMPJy6kCI4y
D4pXRTUMeKTj8XFSQXeDs6aOCQ0jJ9jLZ+hKgARuU50m9vLYtIp8a7TUbEQembZhpwTW8s1ybTRm
5tzd5B7aZpXY/fOYY+vSqZ2diM/Xr9Kz8bgNiQPA0qGdQBn4ivO0nD8aSLyHsnUKeMqFV97MzbQ+
mKZdwErnDBVRAF48W0Zi3cm68wFELYRGN9DJbRRdb5GPUz/JZ1I1yaHUfv1IOSFlaP4SsOXiaCJc
m+uUIEc2cXsnR2/tuRF527DPxYebMXmiXMWQN51b+PG1mgfaaEdmUk44AwhzrWHMRKuyeT2V84Gh
L31VmHqcHWb5Zktr9LqFZUOspJAZWpzk0XeDuTr2YqY6q26o/bDwr71UIz/RGvicd/G1XkS5cJeD
31pFeZF76MudpgpyoiTN8ecIz9Z4XPFgfRYdOisVKAmnmrGmFqLhTeYoLj/d0aezxVfrrTUbdMSA
B8gVI2CR3CinyojWUbxFGkVML7XF69pTCThG6Xp1GCJbcHyH3mi13Cqp4lrX2CFIc1ZjX8UTP+/R
ZILwgAInHufOVOdEW9ZX4vSEdldOhtHoIVkA13Y/StByiPU9hFkaaJ0KSZHSDbcNfziOLPdKWN2t
avS4zyn2w9k2GLvaK8Oj5wm5pWesvLE9I3hLk6zcGvWg97mmlnHDRDatkdLhbNukAD66Ll1sYnPl
9F5oEdyB+h4OnbT6hxRxeJd5U7lPWOeQEE03CqU57TKmvM9MKY3tuFrjUXh6Pq2tTHbcxP298twZ
hym9O/lmqQbvy/Kq8VK3ifnugT66QlJ8XFGBv34z6rCPGIBwU+gRIWbCFKisGPeTybkMwdzfDKzy
mCNJbcGsH2r3uFRijcIGRSSzx37vZQMNb7ZorsAjL5rd/FqphjUmHo2UjsFm7XEaYJQxXNodCMzw
XAZZvj5IvzAuVUU2odA8dVWmOwwEgYrqGV/4PBYurk/DwrdnWW9ellWfi5EX31KaQ07OaNtnBDv+
fleDUKfCtiVh67VIjCP14ksum0NnElfv27a8p6gD29066VtqXp49kQ8HXG0eZXzIzYtwqwcORj4F
sVrvZ59RT1Ox6F0D1xc5LuUmkZYfZxpFzKwpD6Ac3TgEmW/vUjrN3hdMF1EKxmpnOEOwc4zklYnL
8gt3WkXz2yoOxlxNz55BJrHve5wReou363tCsgAJKqQnAnj7VM/HUQeHxje/sZRt8Q+RADMJCfk6
2zsh+yy+MCatfH7ugIbjAlZknITVpkJvxrfLtKBDjzcUbhWR0i80ibd0QoJsuC/c8K0SKBrfetLM
5PGoNhrFfGCkVX5N/Sof6RgvXugaJgHS5/1bInx+PUZ9Vy3C2JOTd24kiUgwHW7+GsxT+LgUg7cx
qSXZNkKHzH4zGMhNYdICVz5ezcWU7BIT9Khnnuut5RvTlWh5V7k4SlTAvKEjCaAJTTSZQCQzHkXF
JXHu3MfMcFG0DeqG0uJ7ZcwWBatdfsCacWhHnNp2HMCFxjkwHkvsfa0TrFG96HI3VAvO4awlcZ/+
QpWOs4xduKvpQjHHq+adJUNMTUlEBv+ABb3a9UIzEHI7BknEL7ZB1X0zTZP8mOFzcoCkLRdgX1VL
QGjpvgLe00F3j3P1xADsELjie/i7EMq5NSe69WaB+XJddugW+zH8iaBJb4ystp1mfQhZ6WPmIeze
+jYL2tuRk9aYB/RRmdN9z/YpCSnvUiwhbKh7bpXbgBJFbLG2H+fX+FjONEOaDBvtPnw21hVXpk/J
KR5GTHbXKdPkzjFzyJljaZHHnutTIe3tgwloBUfnkzelMfL+L/oN+EP91E5ljyZhtx1JLbwb3vxr
FsvzaHpr7NrWyoGoBQaY7hm/9hfhVUDKJqDf9dSPBxutHFumHe693M42vTcab+Zg5XsX9YFnKN2v
tdhf/dorzGcCURLNy1y9xyD3z21PWKMH0wC9LOCC7JjmfgCdjUN0eiAW3Nzhpq9PLL34qNq82dCR
eO4UNVVVxgLOa2D4muJYbtdbqyu/rQbVp0PSLE+LTTNTcw2TD1l6Kf0+0kax7kMz/zXMkvpYexJH
ABNgpUnHRr6uKUuaLQaVtVhf05BZZkgY/qY1i5ENgcsHyJNzaBRU2oWpf/amCns6mefmVRMk36Rz
pckdBOWJb309aMabR2iAaq8UxhGeXWh013HfREzqbswyeoYD2ZwUHIw4tGc4/jlchLZzcEOggO1T
gKEsn9mdbzbmQZSDfW+FxnTj0Ff5pcaxe0xqL3ujGqvfYYRfz1SYMOwCQFFd6P9GXqvn5VsSlKQQ
7SmtMBx2IeMLtUatwGJKGooLezbnt9jOg1O/SDdyiU1semtBahF+MX3pOhj3BVZHmgBXLMSdNGPH
rq3bJhyCrd+2xUmDdT03Dsj8liRmNGjTfh1xf19s5O77moNVDDqeKqWW8MtgFOam9ZbiwW8KYn5O
abyxBATvKHHeeV44xod4e8/BwK+HchtaLxf5kTice/Hh1gd8I8Yh7bTceMPPKq0PgUhGGl8s+g7r
fZHlW98G+p+/Mkc9BeuvBMgzmKhfsE01SQ3IpqPdbv2xuqghOdBScJPYLL1yRhxpkn2ABiiN4NtQ
TV8csVG+LWRQUIXflZvkO7q+7jJ5j+HyYAnOT1Oz7KuOklNG27KIVUK9iNJX7EqwBkf2V8QRNXLh
0XK6EyPeSmud8E93nBIhZ2zTkISMUKk+eO2cvjVlPpx0Rf042cbgOrC/pxUCcAqoCZbXjBN41hjf
MGUSCWECkP40c9lux35YYymmpuHoLVuuLZW/9cw+uGcDq86diVQPEcaELIKpcjMgGBxqhSnWmGdo
JiyJX8M6shcrJ5wAkJrqAytkyk/h2voVFTX5SFortTa107in1WsCNGRexRN5GyrFRZbeOiBnqRmt
+T7x9cpoTZvsIZ/CcFuvmVsyVF/zW8oFbPIMJl1tpT0eXTmL+4D82gqSI8P47PZhRSJxaV8cYyK5
OaY1ua6rF7+YM+hBXI+Zo+OOYIWhVrNwVEa5k+VUu6YL6gNpMY4OcKyPOTUfF1Xk+YGosiZ5Tifx
F02sgoRWVxzgP/q7riQ931ZjjnXAGr6s1UjPpNuTewdjKcCdkYks/lF1mryq3AuWiSPaqXOQS9sd
Oy3enMneBybJNsh6vR97miFTb6iAxFOh36ZGNI+DaNbtCCqfyYLqSfFqazS4FU8rDX0om7GSvnOb
FRXHb1I2LMRyeu1ZGHaGAsQ/FNSYJ8nS07E41dMuFxTaI6Q2HEfy4NJwvOJWrq/ntKx8HUU4XV9I
67sR2POVZynwLoDb6yOFg5qLV6KL54od7bS4KPBZUJk//QSnzMYciF/b7MjnavUoAUyIYN5OZtIw
I0e+3ipoQ6dqLm+AqLRfdld+4bGkZ0N5zk7yh7i7fUqg0D5PPWL8dnZsrBtMmgFwgyUjrKCMb6Fb
Fr/wyFEl4afrvk4IdVKFzdpvDOUDwXj7bJs94iPlpM+EKiZB2lcAXMqKibea4Qu3WGn22HfJcyC9
juJ7Za1YLykcKR4EMxSMbyEd6DmH2E2lIXBCnilPMvE0BfYDwS6SP++tmbKaMbmXEqfPPLxndvsl
zdG+77ST7l037G5Q2yVTHI4cxUr9PPuOiz7uZfqGArrrrH35sNP1O6PU+zSfr0HF5jyUfUzs3t/8
W9/8U9+8Fgj8a4Fzr/72/9Z/tK1dv+C/lE0f3pftO0AyXZDhSId/KZvmH1D1QT/CW4Ymd+0b+E+k
JqInqjRIO4R3YLLB36NyrT+gE3q26dsM0lCS/P+Nssm38o/KJn89ao3nBaYIbGGjsP6jsskiE/qT
MyrYrkMn9+VScFHTfiteciqZhl02JiaoAU7kYidcNT/biEgffMfzMaHIk2j+ehWIZDYCBbHFao8n
QKFFee6lE77RspFTrD5UHKyDPJQeJg6J7dZbp+lutn1MSimRUu4AaR+8Azy7umTRdfAKheRgSXH2
w0bpgYtY5jcGcRDpU9QpTT1fhsFyEtgwox2lPmT7Oz0lxSGfzPDis2NeUsxQsLO9ovuF5R1qqJGZ
H+u6OOlG5YH8TtCoxFWPL4PJfZmZtzlt0d+HbvKfiVNCX8kS8OiIfTT2bsSSErhNsFETwCy5qROl
q/qPaxD2J7Z6C6j9mlevkDpcHwsH/zb51pWdZrYmmJnEMq47KrNi7oRiPcMWEuJo2Fa3z63yznaR
eqJRh5DNM7eSe077xq0qPdysIXmDn1khoZCgnC8nJdrQJAYwMC7O9NKX3K0RxyPPHnTJociYoKI4
yCmcLKHdc6gO7HBblI6TbBPKcAgv106LySpP4SoZo/3u9jXBq0aU6oEkZAoLjOnvG4odvVymdAk9
d/YQ3Cnp4Pst0+B6Oakw+29mF5vwlipH9eo0XvhJUJbEeOfIlCtjpa2PybAsFYF14r7D/Go4TQwk
xYFkE/cX2sKrLCLJxVZByTdeF2ot1ntQFJaHArLo9hAULjaP1Je1uzM0wTXqtLUdC1OXQdRYa/Ac
hGZN5WlmM2qb8XrAghmsqzvCr3NjP+JVp1rONfzu1PUtd5DSMzEvdnXDVIuREwNpBpWtfRg6fAiz
G0KJNmEjTtQ0Z/xlFF4EzEsLZT8FnEgea+zex5p/+HFO5izY5EjuS0QbcvcrhTbRR37fT88z59Yp
8gkm8JmHIyIo7fIFHAPTR55JCVVHCXzbcxeM2BdJszRVZF9RhBtPeH61vbJhUcgIk974zPQkCq5P
8aiNWGbh3yAjtpE+8ZpD0VHRvHGprPIOTYAGHC21Uwdo47BStotrUVU5zOH31rANPDwwkPj99G4v
wP8w88ejrhfSjir8VCvE/g0jXe7rS6sIbNSWRz9FYR44YJZyqwvY0czjZg4poch84FTGvPySs5V/
R47vmPL/phwUhfKWYyauqgoWCq5Jq9mpX1ZK7Itzq+FKyAjEpeMJEyzBSsdoShwJiffqVw113Y47
Y8IfoBPxy3Rd9QJRqPxVTtp4r3rKkjZatcnXgE0eD1nVo41MNgztknwRMLS+qayIfb6r0BrVFWiX
W9kr+B3sj9rphEXKKCNbCb5mHGn9sjDlhGVR4hVc3QLxxCKsEC1W3VxzSjw8mEiK3j/VIGfRLoYM
EZXsJDPxlvZNufdCY70PZjq5o87Dq47Hb0BI4h0diWgERp3EddZjnhV9oIv9kCv6GWA2uj7CToNM
hg+QpUkUq3AOSyjzFODfwHqIkKfKrVpV7QI6AJIdrS2BmV22Fv507YMrw505Sfet8VTnYj+Z8xdv
ZGrMeAU2H9i+dFRnr3TXeQeDfaD1bkGYLkqcHoexHex6S9dgb+0Arfh6Vy9W2rLqYHL4wbeC2JmL
Kp93pujd9zl0R73hhx4fYQek1D+2dIsdFPQvh5sfvo5HV2GXhDC4eOJeWXOt9gtZpgZWm+XKnda9
bmOfcOFPoxA98dEu3BWVqFCC0oewcCAS+t1YkPZsrmHMiZtBjY+AwC0dWmolBSYdAgn+DO8fGtf1
SkF6mz4t97I29Q0eARcODqFYPvcgr89Bs9yHNiXfKZSJHJ+tVY23NNfGgneYc/ed25k/+jZ/MD2J
Y7WwTlKNe2ckqkjpO6ibitiz1LEDllzgcQmLimRquFIG3QVbvKjnXnlvDCB/Ln39NEuHN5Rst2V/
WOn9NHQ3FbWI3P4PTp8d+6E4tmm4XSYG8iaLVVrezfmy5Tb2pqbAiAcYZwdf6W9jTRByU+SEkURJ
nXD9OFUGt8yOFo0kuKmJ/0Zl523NjtVl/AGnuo5IsMc65F8rIdcXCrSaToJT6BSv3uJkmInNaVPA
U7KTamdgPNWSqeRKDUzvLBTytvIEMcI4BdX4LZUuKTC3hymim4OWB0gtvKaLOsoUAwuYr4NKqx00
qcce+Ranx1VqYeEhPufOn+tEOqrW/nLk6185mL/2BRa2pHafSsmZ1M/O8Gov8jpGMwOaKTHA7Kdu
NjeGyV9LqOYhK+cfnlHUW6B5fRhpz5qgg6qetuh0U1e8pWrYGi43QRwRBKPPRWueyto6A+nC30bN
TOu56BXo4YrlxpT1MSUBQhgn6N6UARCxkF+NCLedWR7Gwj4QsX1pe+zTgmA9eKBAvqyo1aZo73qb
IGMOjmkNqhsWImcj5irfZnOBRW7VEgKD9QKwqSbJfj3GlETuGvtRUSJCcSJAoXE1r27kXdd03ya7
eGMtvdpJs6NR2w+TBs9EMS8LQE5Q3+1cwF0cfJ5I2J27rvywy+x1hlr3QzWW9W2uMyJvFb2gUHM3
FXLxxgjmm16bY1yE5PW9Zn6YMv7OlhcIh3bHvQOQBjVCo/oRIKxFjT9ZNwwNls0wv7ktBqawEF/8
czHSzm2GVxUpefLCmMA7B7TKurlagpws6fYBZ40YGMfPa1q4vrqlwC6c7Fa1T73rcy6hfwVE0omS
bbfQAJ+dx8LkilmGZP4aLljAdyb3+6im9bLKNJYdlKiyo5u8Xh5sV++qgiw+V69NHfAZFrV7T7Un
WtStYuR8FK7DhZxpojEcVVmH/OZzmrmzm5XBLeOTCAXg1hDecVjwOw/o6Joddm7NuK6cJ9ursfNp
dDdkzsz1RzIHK9GrlvDQIoMMLzTEYbdJkBtkdRhGE/ezvFlUeoYNdw8i5rH2KeL05dbrwTea4b3N
JkMR7waJv6fUXh7Cjoct7OgVjilYRgh9z6R9vRk/c8J4y2nwDrMfdQuAtsQjfWtQCMwo6mlkigkb
G9bkREad+SUAQb44Pzjpqu/H9KUE1gBlbZeoYYcySxPkhTqkLXjL5KZU3tkcih1ppoqywwS16Etb
wHFom9kSG0V6IDR2NZq3RHFtboZqPFgUB1MxZcbT9Z/q8/o9oR3KbVPTomwWRc4xBb3DItyhA915
Ext0iMzdJ6zM9vpDdguRCyyGMVEcYpWKk4i5Dj/rPts1uiVvjYVggziJ8Y/0ltef6xlOF/RICrzz
N5qJVcyP1lBVzWBAet0H5+qJNoiP2TZa1Gy86YzWhyp79wc+oGO6mv5PpxzuAPmRNFnhwgTbzDDt
/uo1Zo7dyFHRYQ8a+j00ZRhEhQC+uVNNOG/zfjAp3Ubn1xEt3caukgV7QQ+l7taddF9FU46bYdPR
1/NDeUX1gblqmbY0yiXtVvjX1tmkrao5SkD/cM6qaygjJEGtgycmU0QhNNjHDKHKh9aX9Oc2qPBN
GXC3TlxfRgo7GjkdbYG7LBbEgwoeykA8FGlV/So9K7yKJab75BOLvC6JHbytPPSsV3ycqorTAvMo
ZU4M126JGwz3aKl0L/dQd55AElvBpmlRKnBgVy6UiWVuf/KCgfKbiS2au2ryV/h/9Qg4BlCJV8St
T7kTxnSwEFrbPe6JAcMb7Kdp2FYAWL0YA+ysD2xAZhAvczp2UDyL67dZc0Y6ma0gxp4F1PZul7C0
xYksrgE9rzFuOZss3ZmyLrmt+sX/aQ1Q6AgzjgPxC6Tsz39LDX9KDbZJ4cS/1hoem+pv/6f+R7Hh
95f8FZIL/+CKD8yc6k+elN+WqL9CcuYf3O8tYnMBYoT/Own3n8U8AX+EXckPLUQnC4fTf/moECIE
bQE+vR5CYM/63/moPPufyPK2y/fg28ITsIFM1xL/VK5RloFR4gClIUzKvP2OllANKFzNamBbMNj3
8HvQRVg94OHMjPk65fHbEfXXMatvQW244pYn2fY/SbPQS0WOGTe2/u3M5pnHpd0EvRd+zEsJB1qU
qdXd+auTWRc6/VbjAKV2LrGupBSyf5Mla8JNU41uyLpXlU1z8aSbMsklSn+YijalYhCl2vIRUe3h
KRi1f5YEE++dMe/XI2177mujwO/GM/CHdLekurqDVNEF8Zj6M86Lrraa6hOkESV5jItqnVwovVXa
jDPHms1nwkNlctsF5tLuIa8F9Q7P0dJfpw4hI5fMtLw4NLP6u/s7nG7/DqrXv0Prw+8A+yKuYXZI
0CR8EBUJuRfGGpDr+x1+D4zASCle1qmxI4zftHGNtJvelNfcfAWA8an9HaZX11w92GYi9jKH97zh
R8jfh2EdHhehUcKX39F8Y6qd3YKIGhBVMgjvgzQgyE8GnUOF+WfCX/yO+7t2o9/a3xAAJ6fQZFum
Cn8Jwzao4yllDV8AtpYXmQVxyk20ilXes5/AenooZ9VcVsYCJIMGATyD83v6syZuXOyNxKCazkTW
LMl7fUB+QvxomBahsbmXbHDX1wUUms9clIqIFOoJ1hcVJUU2nAsgIU5s2DhzMm5wx7YN8LZ0xtBF
iWU7J+Y+42eKI5zY5FxGU+WUP/BhWVyKq5otQMoivPNRWpBQ8Z8OsWWNbMDFXLyXveKp8QskARxP
a8uPAw/xV0q+DaEGsPMVcWJA9/ewEPaxs9r9UwWDydzCt2+5Q7owHDvpMJtBG5hvVkrmLQhqXFRh
1xZcyT0wKtTuOv+fvfPacV3Ps/O7+J4N5gDYNyIpUlSuUsUboiJzznwjP4dfzJ/2Gc90N8YD972B
xkGfXWdXqSSS/19Y61sq/iANfnJiR120uGtTx/JGVHuaexhkvd9qA2uoXC76h7mvBLISE7N6aQeU
eXZn8urRjtfFWcHNFBJvPWYsfw29PFXJHQkMZnhYtya621vZJMm3KeM0oPNKx5cJYBQJAOh6b5is
8NvFIOtAqDVNL/hL0qOQ7qj4vy04oE+ttBoxDccsVx5TkgFjD8yyX1BeuenA/kqvyOTQtEV1J1wb
GmzyqlA8Gowm9BwyMVCRt4ncF4w2acUHIAuVtC/6FFZtGQnJd1iRc3Xo4+w+ikgU/SqlWYQ6TsIP
OOpp6MVJOmSbCHXTK2pmSiN8X8LoigLA8pzxyX0jV2i/Bf5xmtaBr1GrAimleB6nQ2Soyi3J0+qh
HYyBzEijk3dZaYWTrd0hPoKkSv2BfnXxx4rZEkLi0DomoM3YdnQNBC6Rolt01SaDD6QWung2hTqk
4/1DEJIZbA3weO5kIWMQum/6+umnUtD078o/FCKtbmiCV1g2ITlkPMM+lQUFBqYOAEaVUYNTCMc1
KnnMQbiyY6XIvqAkQT5qJeYiTFMAIvV/2EjyH05SeqfLIJUDnyTpd5JSXwzFy2whdaS7BrWEE7G8
mH/4S7nG6twV/3CZigHcLriGRniPsFB0G079+mb0lCEbEYNHvhXumCfZmMvGze7wJ/0PB6o3RzT0
jTKHhzKqZigkf6hR9R+CVLeEorklZgBSTfeHMmX+IU7p+mw+KbJA2x/lC0wqmr/idL9XrbuYSPbD
P/yq6I6yamowaThN8/DKOAzWlXrHXjWER7/qco/vkkwhK/JBVY2YW8Q7L6v7w84ixB6dDIRNpOMA
aCpkvE2YfxTipBh2O/FUQ7jJdNeugcLksOQoO6lK0Rg4StR0V32VUsI7Ma20zhxTwoF1EZn4SnUu
BLVa1bjmiG36MkJIc5U89D9rYa7H3JCnAssbuExyVVTc2+zc8HbmEq9dBzaCGZTsgceO6B6EOjI7
K/QH9+ZXyerlcRoyLfUmTUDkDwaNsPNUpGW68+ESDZNKSW+vVGaRMmS1ymc+tbEFyVWF3+aYgkTO
GbdDuFF4lNq4F6qnqinbPSIOjppiXrFu9aS4xV7dZeJDtJZgGc0CV6QNmn7YLZMhV44uL+PDanWM
eeYwZc+3tGP0kiNQORtLy+R5KWjaQTLBR8VXXa1ntZss0SGlA+xSKREimkfRFCTop+rNsHQSte28
QL5eaOOugqBD3OZENV6bclbeJL2PsLrDUcYoMuHcQSFjqS9DvkgPglhCfJA7ppMMHWvDnySw/hsc
xgo+QZlt4ja+w6fsyRLUxBZLRfxg8opPoFOnctiYZaFfysXgiFkHXHYHKC4sFRSSdogP4eXYrWTC
sa8iuXvGmS1fV/5A2HJmEQ26KIn0xMFU3ZUpA0Z+jarbTeJEITWQFHuQHUVHE9lx3tbbKmqRTBDJ
hFUUyaXxuprjULhU0sLJKqwVM2lhctXgOpwWRmS6+TtGgK82MUl/JE+s9Hpogbvhi+8R5q7IHOwt
UuPkUg9iorj5VN8pP/EqsfUkQNg2679UclryaK09HlOt6tj03hlkrSOvZbdnTYufKeosfCjxknO/
DZKYfa7anJ6aGRkfdlXyRDgf+BSB3pT9VSrVagmKTBpJBehYVSygO1QgUgviMAMqbIXCF6+FHUdh
9spaBiO/IGnNIR8Wjq/QWPvELnqBB/ZCKPeLxuiQJPWkU56qDPamx45qZejfC+uwxZzX5pt2gZZy
l9dOC0JpfpKdsY0BB6gu5epXJXMOokBYG2HRn7SbDtOWDXvM+2/PbGwuqaVA8aJ4TNTDTOs/u5qh
ywOKeIFR+qRjJLjzz+XPQZjR95KMYH50WRS99/OAfTbTjA4pWZHTv2RmJzzkUtVmdPcx7IQUR+Kw
lbJURYDYjMM1jgXwwys0KGOH10gfD+1q3m+lRaqBordiekCeikBxSCDM2YzqSZbrYP89TCg0H3RL
yd4no8C3I1dd6oFTKnC9QErrcGDCvL8U0EcWOxo0JYGPKwH63opVNgknDtK42TfFkjTb+i9T3Dog
wsfXEunWVbrHkOQbbDOqtucuhZEyjlM7uYwERaZFmk5yyLPYFrPwOYtg345Im5rmNqP+0TjvZbP8
ZqmDOVCD86y8DVXRy29/18D8J0l4/+StkAmble/vvUbPIoGG/ydvRZjKAnkBbQThXpKOapsljsUY
+Ou//inSvbX4u1Cy+48xNQntPO2Syo/7p/Au0DQl6/smc2p1Xhh+Iel9lIyexyM1YwoGWpJBodVs
2+xFodYT26lx6Nzb2/9vXf9qXa3/snP1ks/2I+8hvLAaJ+nnP/7OX62roP2NFblmopkCFKJIhsIn
9Ffvev8S7adk0TjyJBCNeyLZvzWviv43ifX1PRMS/5BIgPG/N6/3L8F2IclSIlkMj6H0r6zKJVYT
/3AJaRjfVdgz91eoa3SyIn6jv3cBhWsUQ0Wuftlbxbt1V9+KB+kV4Ru9monxztHd7ywoAiJfD5LP
8KTyJi/zjb21X360w/jd7+pLdypv+U4459/pt+RoPirA2DW+pmee881H54p2uVvsxrV82a53ka+6
1n7djd/IVA0IaHYU5E5zBSHwEV/U38SvjtpB/rDQLec+ynEYKbf+0AVQ0Fzr3DvgNx0QFrvsWb7W
h8kNr+lO2VYPsi27+QX/xBVBfjU45q1w0SCxbNiW5+o6PQEX5SvddT2Y3nwYnvtd8wB48EsOVDve
Tl5/0D1inLaNRznpZ64YGFvwUb/ppQp4lSdlb/jhc/EgYHP8Mn9xtkamg6M88nEgkiLXID2HNxE0
AXZlMK/t2dpqvvgUzecmqK3L53BMgoJvG53iyxJY5+WZt/DA7/Aru+U23OHnCDBYuNq+PBsbY1Nv
88fwJu8qjxdod/YN/IHLSXsQA+VAgLstbuOTeQuDcsuA3FYdTAve9FOG25aR8CsL1AB82VZwe384
hteWM03Yh++Gn3nq40quPduJDdrhcMtkvbNpuxPicUW35L+Pjzxko89c2ivobvfabrB1GzX4XuF1
zYdlshnRvvWPS+koKpT3jfa6Hgo/udb7xstgEewaX3PQfPF79RtAJkG6i3fGtvArL9rLQXnr3oVT
cTQv/IQXayvR0rikHaEb5m3PvMTTHeNB8TFgpt8RFNGXbD+eJ8/8XY7EVY0v1gMo/xdl3z+2Z1NH
Selx/qqib/FCtY3gI37YSi58bQ9yxXb4MIMl6EvbsXS32Etn4ZHrExpAXJ6Twje20qY68vcdHLCb
aKuj5tyIW4NPxIOS94aHftNcxwvWC/IplBNvWoF42Zl9Rgut6LDOCNHybQWQQYyTD+hN7KHYMChx
YKh6MWoyOzpeCnuj2tVDul03VOJ+/r3tb/gQ9Ge5ZDZ6nEzepveKmPiN6YY29k0XLQJ5FLyK5r04
IrLY9mciGCJOcL7Fd8plhFdgNzOtlc46aqysPJBcghyEw1x/HYyWO/lXYJq7WL95uKepBVpJUt6s
HPvN5QunHSxHt/QbR4WFCWjZVp7G6/KoPbEeNAmCK/b8mZZt8sVmq919AVPfzE+5a0o261J3pRmR
scHC4j8UDfEVw2bGFIeKddxMVkDv2y+++DWrHPtcuqIbepi5lo8mWF+gsAJti9zGAbaTBuFXdRsu
tJAxZnbazDlodiVQhY88SM7arflNZN1fjMfwZPBY6rdLUB5Ur98q4o/21Lhy53Tn4ZGBkIFjbtud
x+PC2nWzHrVnTCh2YsMAn9HZcBVXsOGoTNIWwHu9SVSHHf4GQawS70gEnPCgZ0d9vam14YyecmsD
7uCN/sSQjy0VfG30KLSMG5TeJoFFR9YNTBY2JNxv6WnloElIqdsZ+TH/SB6Fne5Z8hafSePNv4Kz
4C90X1CLUkQSM30VXO7pHe2n1rm98nGH1b8iTpTVF93BHFn81O2LgAnBIW+EuTdzldWHGiebRyV3
y89JgBvhG4R9JBgs90gPu7fZxtnmTg+Uzg7kQz3eK5JvrS6lPhdEz9tHpSq9gHCws4q9Du0+HgG4
0l9hkm+VrfI4rD65ZXis+zGQ3eyZ+YL0pu4N+Vg+NcWueBleEqpbcFmmDwSKsmvyxCNCGPvd0D0D
AhWTMJyNzz10VvEFpyfrEjrs3iZ5AqyRWDrr64DwcvUqcmF2i/XBe708Kgg4/OlxejSeuabskov7
1D+IUFcgPeqbNuivmfNo7BByoAkvKTu3y/Qdm4fIukYE97x0LyIb8M24RcXDegTZhTcItq9gaX8S
LuZD539bToM4S3SoIeujoH4YRxHCxfDanIcMFzhkhekoRQ8MLs9DZM/U8O/G8DQU0yZpDI9IVrsa
BXv+oqjyiOkoNsYucXK7d5KHyV1cPSSw4Zg6mGHiG9/nNbfja4yuu5q23BzofuOgdYf6KFtH/ZNm
aZM4d/wEA6gdjw1mPHapvyhIsxQPTacrNS4xDHmyMY9ToWIWobGiR3SEZ+bLxZuFyZ8auzgmr2L5
Kp3b/l2KiJyxh+jQ/SqMopv6S2ufrLOW7SE/WAdV9BzyATbcVIPDMOFpdN3pq+hcgiw23Ik4Pzbq
S7R+j0cp71l4yA7kbkyERzxXPNuBajJi47kKDi66DtsexdydtrFJEvHCgVVu9K+O8EezfFYTdQt+
8UXAs3MsByd7hLFBr4xWtvSEaZMGww7+gd18Qq46GSlvRX9sMrvDPPnJP/pjHiyH8KzZhdN84mrZ
8aP4UGtbd/MDa0misgW/3ukcLup7vBs+a/Y7++FTuUy+utfUDXaCGU7QpTqYjdO8TtpF8nUH+9OW
33WywXsas8f/idWN6BNOFMZcaNW2jH2u1ZqUmQG2gK8hts+8pt5BIyKtdqj8XnuZEOl9D+RIOvNq
G4JbEjAjOxniFMML4oCLjKt5PN4FCMzn/cT5MH0ySKRqq5vbSQ/C/iJWAYlqc+9842kVVe9fL8tv
VcH//vud1Ah2YWmTKO7/2Mb/49+8n+r0Ufx0//wf/cPfwVv+b7RH56P/+Id/oRyg8r0OP+3y8NMN
+V/fP/qp7v/l/+sX/61+vi31z//4b1/VUPb37xaB4v770vou9fy/L5K2P/H/+p9t1Vbd+p8Y8+9/
96+yXJH/du/NRHZKMg596z/0q7LyNyJMFMStunFfKN3r9f8TCU/ljT5VM2SWSZZB2f7vRbkGdvGu
MzV0k1paU/V/yZkvmzql/9/3daTR6xINA0m+Cs2Dqf1TXzfOCj7LUCbDN5Qz1U1alFHSzMMHy6/h
Y9Xn7tIND1KO5LSDYO5Y5Z5HeE3KJg7XfN/kieGVavneiGwsWcpSvpNCAbFM2FkrqwC5lu8nDLyO
oROvZcTctzCrnLWtZDB/UZGmksTbZAXhMCkz905sDfhhCBfzbhBIpI66wLwrosY++q0rEkXKQYWY
k8ak4EqNTeD9Fg3aul36pGY6BaJ1UxicnTwHi+sMFsUfi/qtVnFWsspgAQ2wPIy6c5mvz1o2qZg5
YvFwH8MA9ocHIBr9tpzat0QyGIpmabez8G0go0Shvkzd3tLM91wD9lWZohtVxu9gTYxHRrH61lKp
9U2lecxjhC1kxB3ZOfHy4+XN4FeuVemjrzKKB8tEcxO+YhCeqAcY1MrsEDiC4mE/Z0TDI1CEwWyq
5eBVE0NiDBvkYlqxrNtj26TPEnF3ZM0X1feiCvp2SqfWjxE7Y/uieaoF3IVCwWzQwColG5YaEHxE
GHKuLzdFl5Yg0gxzVxTCYG6w8e0EfdBQjzANtAeGsMgtyvmpydRvJHXtvje6amu1LTrMOqx9Mmg+
NGE9Y7gf0Rui1BgJRUXAmzXnuGRyL8xA8CdtWpEFVYrbS+1lVsbsKBjVew2alxNGwTC7NBVulS6l
KgwNy0/WYcc6j7GSAAZxBPbkwFZk5ULqr930yT5ppXcrBn5ZC4lTqQhopdXiGT1BQBdi4bZEaX+B
w9C+E7q72gm5ZD720nAfNfCBkYDRAy7m6InkV6LNgbnENFISDlEuOWreOFlGtQtfaasRxAve2W4k
/RBXWgBJ4kUXABHVbzCo282oIh1tpScs5CkCaQBirEKI6Wk3RaRCJFStc1GyQJXY5PihUjTsA/Ly
XM4JoQLVgNp0Y1q6xR2nds/9nGvmxjIqlFhg0PaxEI63eiAzmDvFy3qVlIc63GMuSx1jlWyMWQD/
BtkbCUiJu1qycYabPjJP89wpkfKVClx6giKndhcNnauKQ71VYYbRdDdLb1ey0B8kcVaCTkM1vLHa
xnBZ0kZEcwK06zmnhDqDDzdPqt0pY3KELsFesQdYxnWhfwPMZ/TauwPxyVWigJzPBTyppjw6ogbK
SgYk7+b6WjypFXKOghHuK/Ex6YXgBJiasrYE0AiR8CJmRlQ6zB68P45jSFziZtX6+aJqyYGl0fC4
Im7f6OjWaca79JUcALJJ0p499BCAYlAcqVqo8RuBZQAUjnyDuEQLhrvzjsglpEA4e+Noju/ivt6O
RxjMivFh6I2xH8dG9I0ERqi8tPOxbYeeS8kwra2hgp4YJM5nS1+FayJ3hK2MgDfMWC5RQs2h2yb6
k849veLg2UDC9KwM9WQ0Gm6GiW6DS+BBx4dukzQH6dnSSmeG075lUMajMp2jQ9IJqUt6uhU0IRIZ
vO6Sdqpq9rOIQwRiu7CbVHV8YqyLQ5CEP/hqwom57G9NYGZRAwAYk+xda3UyBUdGcDwYjqIxaX5n
MCRIQeAdBDOEdisUXLAk2mgbdRyG81jo1YGc157q4K5+bIpT2o+CQ8Bogz1Vy58kg8pLkKh3kM8Z
iE/qKWgto3abVqk9BeLjAd6A4YmcHDWEJDVzR2LSDCbLBiLHnKFzqjDRGRcyxFBpMXNWWxyuedh9
EBi3kafCzWLpXFjF27IMu3hdbxlP/Kg1AjRnyKt0W6JmUweDw2ixUzKgGBjbBXpx1pPdZtC7T53d
wxIavOzkELKEHFT5RADhBfJeoCEIY6jMzVhdi4zQxgYmlYerDX/qCOG7H96KRDj3bGXV+BHnvp2n
yxU2d/9VLTip0VgwpeB3I3Llwtaf0m22VaDwE48jexnUbxGgTCp9Eqp4XOSVFBLM8DN3VxJfjVgR
z7DMlQPs+o5GtVoqkp6w5cG8nlA8VfkOTYB1qyPzm4yAgi5YewrrefK0xhqZKE/ENZeTPBNe24z7
UQJ7ko5T5KLF+uXiMn0CQO9s5KZOToIgFq4806aFvUqKGjeP8KKmoGzSrA3PgPlVFhW88o7OolAa
ab+U/ZGcTRYYEkoGP++z5Cg3dw+obCIJjpcpxnnemA+sDKIPVr3Ss27enb5NavR000D5yJI3kuNM
SEzA5qxB6i4yxcMvN/eL8hkbAHyjLtU/8TswABtiLhpr4uBXZsFwu17WfE4bnseYUMAtt8LiN2Xe
3AhEJifXgF/TdSkPijiDn2bpeullddFwud3/TJcpBdupQOel77BbFnDhWClciC5+lYVu2RU64wMe
BQHpXvJbNXQqa6g58ZeY2QkOjeHaEhfqdiKkZLYlX+s6s403ZdJD5hiraEye6fvEw35bKeZjBd8V
g2f/SXgeUkmk6Jsix/goj6u0A9gKerGyWlfQ9eJzHGNEIQmoRk0MN3xEEWAD685hTpAhkrRkPsR4
xk45EiJA1vABRjE5hWb8hsii3+GvfCu1wocnASquZQHWtguRH0sm3qZ0FgH9WGhuoQtCm5irl6Ko
kNtzFPOhxw2BlKTi0bitDPbgCRxQ6VuQTTjEaqO9r94mGPQiKUF12a+HqCpaj4T2kpupPqfYddBu
RoQ1DMMdG4PsGyCxtmFY22JfqPIXUnKQG6KchTMUGctHwgr3DX50uyVLfaa70EG4mtiKIZZakZMq
HXNKS8tdWTGvWW8Aue6Q+w8aEUg1qTk7OS8Tb5Cm4pkwn5FFJWfWyCrPTcY2dDqWyB7+A7CVAdVa
e+wiIIcN1aEzqdpR6BcGE30M6UdxcGc9NlXx3sQjOmkRxJux7fvxQsihO8c6tj0pTPBaMUWTVPgU
klQw+xOX27pm2ssw0+6hcfCsvEq/zCYCV6kNZdCV8XhhFXtGfCvwaWomnKQEfMkaTmAtSbiwJ1HK
Xa02SzuPo0vfjtkLSEjtiUUP47G6oImWFOhHNcxgWqXqlvMuHoh0onnXRKbbo5E5A1S1lGeinKGI
Hbcg1dCzj+H8nYWmiMFF2CqrymQkJrAyDYuvCLBDfwcBaxZppdl0ai3ZsWYE/fodUK2jJuci1er6
wZhXfLfLaxWhAB6QsiO3dztiWJJSDeTUfMXN+DJpyIQ1sokNjVJujjxRH+/2MCpdc1HxCgyWt8TV
6BdhDM9Pc5e7C3NsgFcNK5Va0QWQOQNpYVEdTmSVjfCZ13V4MGvyr7WcZaTgNuWXOBhOF4t7BMv5
hhfTvheC+T5U4S7OcWuMJiGpZvELaWEbpmToltytxD2f8DhN9toJx3KcPcXsAx3XZ0xSyIr8NxUS
TgooQfXKQDWUH6IpKn7GKdcJ4DGY6A2DdqizQXTXWE/3nRBXpw4lDU/4O1iMTfOYIuMWcL/RK8Td
Ubj7aGNRPxuR+CZ0HL1zIZPjoMIywu1GUumUkIIeqS8IWdEHSzzFwBxwjCYgSaXKK9ZGZB65XMjl
IXAh3xl1QrJ3iVY3xgxGyHl+NHpT8QF/ShdipFK/NOrsMq/I06PpJEzaIUNvz8MxEvtrr6mnaJ6x
NEyzDAyG4VkL6srLJSV6KIpJ/JiWNt+uSKvcVBx+CG8hB3G+q61jgiilFkYPy+PpvGTW4lppU9rW
qiln8CsnxRyu8307W9Wp9GGQcUWMXB7/YKVmykgo/Ge5dqcZrfOuYcu3GccXsUzLJxwLW0StEM9j
TypZjRAfzqkQgc1gsmFk9XwqjOZbLyU4JpCRUJ5zlCq41//EMrqtpv/EEko50MiWjTJkOzWKcVyq
3ISrVjfaXpNDJUjK6iccMFuvyyIfQYk9dXK7T+CQMiXpPtN06YOCTFJXYg6BBzA7yn0afVgp+3vU
GF262hWxZWjTTM3NF734MEWxg+MAC3s0wecqpCpRdsr2mOVEVXQGps1Ch8mADsRfWtXvtOqoG+v0
uIBs1s0aZEbZXCstfoyj+NXI+6PeMvAKo+RTu6vF8a+5ZJv5QloFnG8xrowhCWChqkdUJPWO51Gy
jxUYQGbX62icAE/PaX4IO6o2qylXTx0lnn+pqWD+mEXWuZX+UYLFA0ggOX8UiooAmAtuGsWqC3Xf
jmvtuWCjbNP5+OqE216L7XJoLb/lAPJyjbt6slTA/Wa1V6foaWwaIZhNXAN58on4s3RFPBuePtYf
Y4U3btB+TC376HEc2dBvjVtC1uhW0yihofJsldCC6THADAcoMh9EnUEcSSUXMkQgJ4tAHnrFl4QP
bDcb8j222qTqfiLXwVwIFw047QeyKiarcprvTBVlQiFwA5KrzEZnHTM/mTTlphlcwBJwjS3gtn3b
9VxcBgK8ppYI2lbkryFpdwpEL0zkYnpSV4LgLQOOZloOdNVy+2hldDNa2IEYNup3cwot3xzxTWY4
VulwmH42qcTD1VovJIE9aVJpuKNaHxPS2Bil5oGSNAhXAJTiBm19ZhSA8BP6uP2KptVVqe8Jf17V
Bi8SlnBIWimgcbGgUC7UJ7bowMk6qaP+kgVCyvLuRcU1fxAMrXHajg1LDzLv2g9EQwGXJUNPHWNg
e0lOU5pL0JDLQo4vSc22ppES/EkxNQdhkiOsj2n8QfCZ+mhp0o0uJsuh0PSnxihrX4Er9RlWUnvL
UAO5gNPLn7ZQ9GBE88HoEevggo3JLqBpMe2HVazISshDR8lIJyyzVxKp8DoqxfAhGyYxB4n2k8qD
uMvMHJFsZYA6SmkN2fBGWzypwgbHTOV3ajF42AI7hs4x0QfmUm3DXMnctVjXzyyuBa8R9NnWlnoK
7/bL+oGPZoTSTw5UFEJLFRd9HglwbISNWI7GI7kdzSbV1RhEYkWsgYKKwGmFGXfJSG7XQlYyn8yC
RkvVhosyNvWFBhxMAiRZKKy9sSdvfCHuJwNHYWJUXFK2C83cUYGglWYoXkfQKtoFrpGe7MxEEG+j
KSXHEPYXgxPYdKmcYPGXWEwj1gpS5GikGQnF+NqAZzjgCV12KqiW3SJqjzAovBrhkdazITAjvebW
ISl4U84q4+FSPoMw58Aep1l1ycFNeQeXno65WadPICe1RwkDvpFQXVxsUvowxOurIhbHaBqak5jX
pqvgg3CI15i9qeqJGoHVgCcv5fhn0V5gpAHiS2c/d/njnM+fdUZqmlU00WPeKbkTLSjXHSsK3yRB
Jk+YyIu7m4e6hnaelx4LhVuUFcjZtWPoMoeTcQIGB+E3i95kohQpt41RdmhwjpbAKivSBAWcLe71
t3DIOz/SQSoqfc3bpiZvalH3sALFT2h2FZnaebOn3mR0hhjpo6/zxzhc3shJP1hhiAQWtI7TjBhS
In0JhJJIbrEzFErREVN43ERrgK3MIEU1FTGiCoq1AcdrInASVGKSphzI5GROJvutKHGkDmfsvDC0
6EfR9PVqyF+UQYr9MgF+IaXSum+5tvdhHyfnLFLnhySNlRditc5tUwMB78Cl8UxbcVSaHV6ePioT
V9Bwp8C7lA+TuI5chOtyAk6i0dOV8bXCCx2IK1564t+VbWzJHImaBe26mvofZjOhs0rzGqhCjAhz
QCKZCtNeTxXBExtZOi+FcTIpQ5sSipiSIeef5/BWl9VvRZnmYK8uMZ5O7GBbK9a8dpVxMC0Rfu0M
WymYDGHXSvS8f0bMpK4rjS3jirXnDhfOYkk0kjNpflOVeBkxd5Od9CaxIhZpXK1OhkJDlK3C7ywa
1NtZrpJmpiTcBfX8mEshi505lLeDEEa7Vc4n8k6s/E1POzfvldVvy7jdE1lHGaVqF9TrJ/Kx81ut
dfRLNQuNvp5MSHUgl0G4KsdQb5S9rIacnnMnBhho5mOC2eAMMiqxaEJlT677wknBVm4y4qgHYe3R
m1UGqzJsQFIxfoiy8R0uzOLihAqXxS7k/jcJJ7RfWzp303xH0cUSI4kO86KXjkNj5+RpAVKN32cY
p3J4E+5xjGsQTQQAapKKHSpdpSuKvR0U5hVb1GxCW7UsT5GwYHdSc7UStsB9f2708gj98zxZVMKL
GKFT7qmImLKQbYWPCOuySz7vM5c0vWOsXYsRYFRoia80ZoE1UYQbmsPTZvQqM6l+GV8wDhYey8Ig
yGJuou9Q54Mwc4KeY9L11rWVNxNP8BdJtIJ+VB9EDbVlqWa/cUzhx+C8fC7imq28WDYOCtsRhMD8
KZUpSJkJxFsYjW6bh9OL3srZqZcxb2Jk7ozNiCNUl+K3mknKVKsPAjt4pQgqId2LAm+klVu/xOdt
mY3cUewymZw6KQJxtzd0paWtr8eTDoPb0USjCCDr2qupHcwYaC6ye3CiA2Qu7M3uEi2vKlnD6D3K
X6nttlUuhl5SG/khB64WC5PpTQyfweiWzX4mvdAdibhbjGU4LpAQWKmihEigBO0zy3gzgGN+y8w2
p3B9kpiH3wj+AJ5EcCRW1qL7pDXHeZcyJ+gyKJkpSXrbRkNUQPlb2uqYqBcy7PhyC3OpdhQS5pcD
otOsZVyb1l+0wQhuFKNPzmKy8sgBoaR0R2iw1bYb2wUOAsH0zOAytI7uUo9gCgmezcjnKFKYZAN5
jDIyuAitSLqsxn0ETRSUnYzJik9QE+gKplAL7bXJ628dt/6pSkl0CUIT05obmon5Jo1KR5YFs8yv
2Wot02nkNvns03IO5C6abNgQMdLOQaanh6f5TJZsYWNXf++x82y4Vl5Eo0I1S5MRB6agPGh48imT
yJMSSdxFdq0eRFqTRzind/+xInqZkOG0RzR8iqKueITxFO/XIkFdJFhElApxiPExJIFKEdSVRgc7
4HaoFuNiSbR5ZC7He7HuUw5DAoMsBXlWnIJ/EBL1SvLhXjPU9zrW8jsyK1hFhLO1YniY3XqVW2km
i7MXlx/C9YqX2hDNAxkWAd+qhfsIxanuCYjQl7LxrEVmgbMKlr22PM6suDbtpY5iT+ym98nSrr00
pjt8JBB1lyl6sAS2SGyp0AHzFBKwwj6FIR74sO4NUACs2am/eLgCGICJhAikDFqwHVDyafTuMKyh
SUfHkpTFRUKcevgyEA7frYppH5oOgJQHqdEZucVXTEnW1zh280e3COkpWTn+SErRRnY1+J71uwdb
nvrV3IxlOFyLYbkU+LEAXN1LlUwHToy4VK0mbmKg8BOVnOwpyYoLPkqf6G6euEZl9NX5plLEt1gO
XcOMboO57trSupbxpPwy87qDpDWJxKSGGygusxx5AoL3Tai1N4IejB1KwO9oWpgYjSaD7klJ/f9N
3ZlkN46lWXordXJciAM8tG+QNSAJdpJIqpdsgiOTydA3Dw/9DnI9tYTcWH10j4rjblHpebJmOQt3
DzNRJAH87/73fhfGFL9VZFKD4zenbHK/6D1YNsro7XPLPsfxqGIfQSqh3C8mM8HMF7oP3OUbejuk
x6ma+Wrn2L4ZRlZaGLQt9Qk7mtxy9z2t67VHU0biLNeABdkQwsiRjlgMSc7M3O3tVTqU9AZDhHmx
Jjs4z3XSH2jB8i5dOWJEiMp+6w1x/I78DQ1navOtQ/rmTVKJyB3GjH72eUEoWZfGW1bI8mG5toNv
LD+tHnLVF2/s0XCCMMxyPK7u9JT+XJp2rQrjE2qsC42qwR5B4fbAsBVTNnswi+wb+ny/a+rqR8D3
nAc8oGVjtSjvUIiU7UkOCWUf1Ryou0XJHSLA0zWDgOTNEFSnwQ8ehEWYNnhrrCWEWwltwXbnGyT4
KWxN3T46Xi7urh9m58fJ2m1tZwVM5QEeJSVxasFVYCBQjhS90/lUgB1njb0KouVcZmDwGoItG5/K
iXCJh4P2IGvXxFkGx3+Gv3mkM2hVGDl7TRdhm3JZCqQCIvVl+xKwHQpz3ndm50xt6VJh1aqMi+/U
peDacMozbLGBM3dKdRcxgtghM7K0wfiN8fy+S4filKpyefFNlnDcNqONM7r1Q0XPJ6NJ7lyF9Cx0
RJJQCtYlD5Qd0EfFmureFHZ/SzWMv6kHuacPHtPkFEN6pvEF7WdpiifN2LgpVUSRRimNQ9DJ7LEL
MvifXkqmyCauC9LLAbrpl+QHe2FvzNHLb2JPES0zxCfPTrFTGSQD0bLIXIE8zWABRbtOpY92YHg3
dulucXrnt00yYORoEqbbQr/Ey1WLE81Ge+pLWN3BKhae/GXaPLdJcNeZ2t4EMCQnt7tm+jd1BNbF
FR89DtywnUhoZbF1ErFZf8Imd1e9DxMu7osCrxgHw64x68McyeoUeKl7E808/hssTfR2PFC2Io4E
C9bk6llmUc8hAAjhlBuWyrkBMUglU4kjqMleO0UHeUEtK9Gd7q6eDOeoPDXuG5j4xtRVT5wR9doZ
xZPR0azVuPWlsnQdBinLglhql7wdhn+qwg5xAgkRMhUPPDtC6QW9x3mpSnjgRByYjOkTFmmKzw5o
8z2xG5y6RmXuWhTg3DN+kP8q+dWwe9Z9hs0tUyy9qSVfUNWFw35YTXeOYo/rzZgg+/6rGwEDgarB
cVhwQKjrtyCeSKkY6LKisPUlwec3tcmRxFjY6SgEjs86GwF5XSvxpBIQ310G5AFGDiP9uNzHS+ad
GAFwCIoWSo7ZbAi33SrKyVaEXPh2thpzVhkfBMSgje/xLcs7thOtgeZNpvLQDQUntf5eDl5+pOno
Nh3UKVZeepf6rslmtASx3igkkBFfFPYC53lgdQLw3MjOEWWxG7/NEHKNvEUjrezg2MHjXCSHJVAl
7yULjJir9MA7dA5GhxhRUKHzmvY6FSUO3+sO0GFlsx915OysJOt/ANrlbD3F3UMul4YJdnDnkP4h
9FMRdSHtIBhGRwuufLr431zUwRtLD8jXHX3bFXwtvjLI3PaaZI1YB3XrPAaUhLG9npq909WgTOIK
1Av5whPBJmyzmYbmaIC9LmcoEkBSbNAclBA1pXWhBprE08zjK3GngoxnAdq+1uTcfdg+310rh1mQ
ee/j9XaXR6T9Pb9nfeGxeCwrUR4cikVC3xLxTeS3lOdWxq5KUCvz4F03wO2HCfpmnw1hl0d9qFLu
tFCt7bsRbGa5JPs4aX9o4fOOzOtuUrusKx58DwTGcIPatk4ExgbFJZ6y96UfeRM1bzQ4YCq40meK
Ozco8INbb3COkLbVo+EiqYCXZZSBguiiBRO4R4fPtqNAalVi19XQQgbr1E3BuK3BxKyhh75yuR5H
s3skJIz/oiHYqIEXwrsy6U4E3UgSE2qPysNG0JcApYvLn61wkeBdyudtXtrIClQgaMqwSU8BfQVN
3shqnRrWdx+Cj+BKyQJWhdd26VZzUVpuqOiKrxZeedKp3TLi+JR0JQT2gcMBYoNxTCwfQylvswev
O4uKncXYeVhqjLqi7KlI7ss6fa79KV/1RkeeuKhN6FT5ZeDovMtzSh2TLgoF0cp95rIrQmPiPTTN
52U0dkk9VReSox2OVHpDGydIzqJX9aaRmiRUlM0bAfdj70UIUzka4501im++n17tbVZ+4Npw8ts0
LtXFxtCw7tIMn7aCZVvXPNFMrb9ToMiO1qzPS5WKjcGKlOe489wFrFEaKpSJCfi4BeBKrTnXyF3S
AqCDVsVFCWa9MKGT+tr8CsignVO/ISA/6Z6jZDpvHNjg6Ne+97qUuDShz93ilDmp2dx5dbNq4eRn
hv1uc2Cp6wr7bLsSnDYqgOOGDXepV/BtUKHXObfF0K2tPQ1aG8fzeDuC9AenmLBV9Y5EpdzHqT5a
ja/CALrOhgQzJViahA66ZQTXBJHsjS6wg50SRRhA6tW9WLmk88C4TQeiO9TnXu+L2dcM4Slx8vU4
eAm32nRZL6Z9B7cYQYqmS62TR1wo7k4oATnVoM7S85ytS6ODBKLjg/O515zxOOsEDzTlvuE5HtfF
hEQb0ctNnLRnu8cE26bywidhnBuODe+2pTl2d1Eb7HqnwnHj6FScRtSf606G7Xy/8TFxNT9tDnks
FMsp2A8DfENjnp1DDqAHjD5rgEmm9XUd/Mxe/EbHbPOFxWMtA5kVJkUQ30qjeJRjVN70kaug+gSc
nPqCkxq9RkwycHDt4ibmvF/D+zIz7+JN6dlPaeY10hfoWbsJ0jTAtkvq+A8iLaEMoQCuzUGnmJDl
YywUy6sOBLaVyZJ9W4Kd3VEAgEw+r9XkJuZPmqWyYWUZfvtqUREYmlZiyzW42ewZ7ECf7YjpUo7B
WrqXpzJAAl8UxG/WfijW/n2t4zXAVjC0PfKMxVNPmkMM581d6pCRVFIa7Joo0j5cZ+DLQiaYs7gi
N4tQi/ckW9IMdQLgiiCo+TylcNs2nPohCPHDuZxdSv0eKMLiSoentIWCUN/nQRkfmSb9bSXtq6Jl
cl8aLCv+IrWIA4++x7ldNnVXiANH1GIzKIcG+KvKaeE4WNczAxF+s5OrfQz2pnX265abaMOlWhnm
ppbRY95AdO0mm8i7I3D3JnF7l2BgDP2UZrKJpuUyJZNZeN3rkAecEGzMSgSk4/u54NEcsILI/CrE
3PVlUjy5jOI3iOIMFlGh+C8goeDXNmHgZcZa6MbclZb7xLR/MbkNTd14n/GFWydRe2yK+mROAm5A
/XxVQ7caP9vBCcgN2yPxadNmVSCvEU9dp9Q0TlO78SfIj7ngpuAhOPTs9Vintw/YzFhuLuGE9r6q
i3jrxMs5yOP14l0XxcNib2rLfrCMOUQk9THdFE95hXkBFv9jTW0fO2Nfhr7hRqCsFYIXB/iWZzjy
Wam0cWp0l+yMRPYGSZ3pys2Zv0Oxv2JjZgndDnu3naCzZZ26HXzm1UpRFhyTq6b4d64fmCe9G783
e54+lXFrwefdFeK3S2qIt42jxLauIIX1cnqsZg5znQn8MiBQ4Ucm8MtkgLYhkO0bI2YjPjiSSwob
fGH15tq3UyqLF3Dvc0pnhPTVtXnP2LU5SCTeEUIfdlG+xz0lk/4CaKlKmfjI1L41ng3RhpLdtRHp
emPGIxbBpV12rO6CU6rV13BN/ldNPIbDlKYXY6ClwOX+HLKND7WMPsuqZ6ZL4k2Ff2tvDBJg1XCd
XB2mMuSa6Faa4zfWsHqPWZPHp29AmrAHGmThlu3HxUOoX8b40qPOgusiWZn3LF+i2jHBmbhEwEUz
PWmmliM/6zmlfmBDk2Ky025jQvuuVHRZoGyGsAhT4uHQfTzaY56Y9EmUICSvBCLPhZLg9l7VOM5n
ktx8qpHzPW5N8kimWO4k2O5l7fVFGhJ2dQ+O1zAayb7YZVZPLrYps3u7cMUNx6HxrrlSZkinCFZb
nBy7TeApAGnxPN+XOu9+jKULaWDMouDJHcTlSqsPNrR7EgqY0o6NqRmzKHmbk3bqyGMoo9gUc2Fu
DFbE7C5YiMLiyCeqTfB7z2TNYbSKRH2jlGkGMorP96cYrqg79p+Y/WHx/8Z2w5ybJJN1o21dMx81
mnhTMqTbjhY3Ckj5ksLkrO34kot6uW/EtcqSvgOGsXqK4aTFKmn0qpIe4RBbpAwy6VKaBNYz0KY4
CcPGbohdsb3b9HL5bNyZ9qYlofep9HFwOClTm5NkGgBUvOmX4CKqYpv4nFfSfpH3vWfpDdZW88YB
Tq9Chx5E+5A7oyU5TeIOMVD7NjKfbiJbPMEfLc6QyVIKJfPb0ZHNvTWIfpsV/QcJ7LNjcMLJHFbG
ZSAU8euSouaInXUJiwvJAREtcfibPSTFrl6sO6tLD7FR16sosC52Nl0BFXVoV/65ChDi/eEtYaaN
ZB/akvRNN9yYfDpppj5qGb9mPMYBt+sNasBt5MnD1JM3F6h8zIb0d9Nou7IGI4dEltZw/Tw7PqqY
0iuwjCmHnNm4WTRlghmUzB1TUBB6xWjfxJnLz5zYmLNBGqjenbdNbdLkuYwEyRLiV17MCCRZCFJq
FLsPKmEbSr1GZH1oP+txOTTR8LJkhn83VlH2QWMY56O5k96mtYnEt7YJyp/hNsFA0ka3VtFQs+iN
93agwO7gCgn2RqyHXc7JZUV/DXxRDg1fAC7zELn7obZJZiNqnBNhftWuYC1tHMxsuDWpJuNLelIN
mZqxxc7n3Bp1S2rD/Q7Ck0c0vZnMINJ2tpQxG9sJtsGzJ1gUrzBnn/IsJeGk8harbpntstINm2Hi
oY1v3hObPphAKRetz5rA7uwWFkdlf7RGW75Db2lWSZw6NsvmweGQVxzssXJDgB7Tpa6scz+2VGFL
9Mhbb0SIXnG4j9+T5fotLWrvJR/dK8K0Kg6oJjUzqM08zDPRH7tzCYHpucwLBvskxfqj+uTGT6TD
qsGKtjbcwHdE1weTzdDRL7g8OCAYP8oeDsGqSGv5XFI6usnruQQCGGT7yQXKF5X28pakAtmDBfIX
doqaOMecPaX4ZllSGMahEkBdRQMX2BWfjWT6BdaZnUVUvfdF79xxXJlfTSEiAPl9ez9jBdrBBGLT
zxnh0DdKnU2zcS5j6kFg97LsVvPmnrkrs8mgoxI9m08yb6vx4Gd5/r1rJa5gbBpysjI+A0Q/e27p
FBJLciqNuQzjst3MXpyFbWvJfU3p72s2+d+pPu5uhhH12StwddPsY50ymEwbd3Luyw6E9T5Xhf2N
1pOJVuo6eeR6JQpXVpwsPfOAO/o2L8eflUvtbRd3N7M5gNd1h2zeF33TDiFdRxRW4AdLC+poHTo8
66hvN24//6Actws1uf972TcxqxzYCfQlFff+MCM1mgHQ1rqAAV2p2XukCiLmJOxSXGnWekMv2SvG
Tfdb5+T5vGl0ttFd0P/wucHh8XBpJsfSSihoSBCp9GI1u9QX4tSMDK6WnX2vY4O1wugERxqDvzRB
uW6PAEVxgdH7j5zAREh51bCtM96dNG2+ZQMLx9FIuWyCgARpOT/Xhg1WF3noWoV3EEZQn9CDnBs0
Nm7H12t/zpZ3H0jHdZUMiDAQ1aNvATmBw+PNez1635JeSkKSLD2Cqaqey8KD1hHD5lgGPtQqx4fi
+zH375T6Cw8I8yDKF6RUNOGlMsXW7kyMWcDv0J+jDiC0bSzbUZu47suk8PcdwOp0Ndm6CvGOlQD3
B9pvaotdlb/475w92B933sGy+5tOCVxXTeT0e890oxsrV87Op9D3QFMuRc2RFR3mkh7g3uqHrZLZ
DSCCgEhEF6BPNCV5QX+nq4BC3loQRkzIQEw8gajYDi7RQmO86Hxjx1UBCUMupJgLxg7g5x3JC4yW
jAzFflmCbD0C6N7R+Zh84ArEGykQgH2EdmY/a75VGKhCt014EsbW60Bn3c4WEn/viNLIvduEblF7
DEdeaz6WrPPXsUFaWHuefii0hBpr19DPprvaTz5hw1L2llfZLetRDnj5aEONaHJatSrOPLbfenta
YBY6MMsr/jP/JAvy0qSchfs4xzin+gMstmnfGU4fTotrbWs9P4Gbm1+mxDhjx0aY9iXNdKK69tC+
D3Lh0cV8sE7Nq51YyYNXVaeqcB6lpMhx9Km84ymoqaW51vkN7jPkjHhXVZEZDopQO4/q+1Hnelca
ThRaiZntqXStTZKnJWHtshifRdXc4z9wKZiVGh/tdSc7o8ia2Qx4yM5PbBXCURXOk/rtC1JV7oON
jWOV6nkJ64RpTQhUKKjFbMy7IDDWy6zHjdmaa8PkCJvSzyl7gt+WZRKaZzrZM29z6/GW4IWAlcPz
TCHp1YbaQ2mluIcmc9yHKVkSw3D3bpu5sMz4XgYxWQM8uB1wG7+1q08MNf4+zZ33uKTMfKhzwpip
eep74LeJAuk1FGLelTx/yJEStahdphp8Iux4O2rCXUy5kw0BI15IS/UD51xPm5RWWM1lFMo+6wDb
vR3PLPMNMCgvGMnBPA/XBLttAVmajM9lSK76kGWv+WKfG62Yd+YMfDnVavdNXE47udjjraez+fRb
PO3vQbm/c0J+b2X9R9zul3/8X+fmq3rs2q+v7u6j+W8QwYNYYZFH+49TeP/+b3r5yI27j8+vH//+
v3/hOv79T/+ewyNtZ9rOlVsV+L4UxGv+Lx1DmH9zXEJP0jS5mq8ZuH/k8BzxNxuOhvRdV1CHKWyI
Fhrcd/Kv/+KYfwv4l36A24Dsnu/+V9gY/vVn/DGFB9iR0twA4KRDTa4nf62RwAGlEJ1Iy5GRGoK9
OcNczGbxlTanhOV5FjNzZZqmFbJnlm7eIOYcsPx6HwvQcJTU9ocbl4x6QX+xVIdY7c9Nvrc52M0u
/Wq9fLdjQ0BwtXZ0ON1bMxw9V11IjL01buOcKYEffywZWkDbqkPO3i6lRs+c9KkuftqYjssGii1C
m0wfu85Hp0uOZn7A8V0+5onLXa3MEC55vhiEqKQz5w+1asNEE1INSnLX2TkmeiqtiSGYYZYsjLHc
JXMqIb/Rd0o6pV0nJgi/rnou6vaFzdIdvDeUxIROMbol04qEtVfhwvYpDKsrOyRgkm+muvbOrpuI
Oz+ed2aVH0q00bKLDj2oQiBYcoeMsQZU+2l3vIERkwpIgzg761p9QTnzVyXd4kOExcHqmluGudvS
r38kKT4rCv8al1KYzCxf/YE9QJBaT0otNm5d7KojaG7bMnhMcuifS3z2xTS+tsrmoLc8qby5OnKH
WzyOT3ntvy+lf3TLKd7amfhBbT2qkZ3gVjLuqzTi2Njoy+D2zqFxOFSk1J8Z2nUejQBuQSvEqi+W
nWG137VX7ecg+iotBBsVkfJdNCmMmFtdUSbE+6g2sx1W/AjwMJlbxdQlqh9+yaLXGzP/IRHFU9I+
FOIaQS4oI+9SNT2mE89XmpKe0CY+OoC6hZNtJwyHkAt4mXjhlq3M0nJt10uDaMkT3Ujbk25Fd/ad
xdkMczfs0nKwwugqwGv4n2vRx/ukJQ9GAQcuts4nrMYc1fil5CFVWEjk9HJMlkPMC1EiFKYRrIyK
DaepyMpNY/JtTl3GToN9WDP6F9dArImH4AY0ZxCyBeOZ4zmhJRaBLIPTHhu5s+GMErMmK7+nSX0Y
rUXvc5IMUUrse17OfcCJn9TBblaIOXHP1gXvGHhyn9QDeP225B7dX42Oov5OnWuwcboBoRiwG1xL
wI1rwWzwLgJ9ncGoM3VmeBaF1pyCZOTTSevfZ1q/0m9JGSsuNlv3N3NkY/DFxmgqHOV+9gSVe+bi
KNT3jHl85dcL5GiXDkSijHDZaieErvloZTYt89LoJ1iNOTa7BrVzbRjlxa3PRQLPsOAoKRsSstts
ee1JBkkgxzIqDxYhwY02/OSE+nmvC2fec66Nzlm7d0wuJIlsN+NuM2XLxFrWXyBJ6SrhAwl9ipB5
1H6LfRMWHQtVl6E2Td/dIeUOFYMI4FNBdqHdJJSuTZRGqHXmcGD2uO/sXdcfL6xX/V09NXCptCp2
sBIfi8oLewbvKcGQN3lmSNL3Jy6DOyxzMae95cMl1HXC1cxxiJkXgx55G/5qjyUp9mXOh/IYDWwS
hL03M5NtS1laD7RnYIa7YvGqmj2DpoGSuA3Xl5zkhtaCQ+2Qg+I48qnQdnqHI3jTujuqi5nWBJ8P
pRcB/6v5nEXCcrfHu1aYX1jFj1T3XRJeBl1gQDTE9CE7gCGwKtexGOBS2pDPLTA3CYRsxBApe2Tb
lmsmrlhSG9bOkNM3S2HXCMSCgkyEYa8aApxCsLuiVAbApR5fg2y5zUbKF3oKDrCKkISL1Bvrgp1J
Wdl6yeaHIZ/5WHNj71UkOfm36U1VU0tGoQidhuxzi9y4xadLYZoiUiz95ZuZG0e8s9/msryZ8G2c
2pLGLt8tx5CM/buVUmXWTcRfjWE9O9OnpHYmd+ptLC1En+XOSBKKlAswd23t7uNOX9IeLL6tucs3
/fBkRphU1LVh8FvcWNUqaZR7dyVyLMbblODhTKZlr6AQJ6b+CFTA6n14mlhlYUF5NWq2Aqaa3ud+
uMtStQlIhtRkdjdLYsi72B/7U+FUQPGDbrOQRl1NQ8XOlJGP3WdVfdaDZTDtXsGM5fiRsjRYY+i+
p0Bm3iBNbFr37GrnhzVgIkdRFZvaF596mlCf45cxnrM728ynb6xo5KatvV3Lsy4lic6gGq1BMLMz
HWe1bgNfgWswg3tymx9K9jfUNOxTD9O9VVsHsnLGzi71iOXk6oDmPBBizWPI99TZ4XFaT9/JitMy
EJfvviQW4vvvVdUMOyftvS1JhK4zB4kO7m8M8mAps6Rl6Ju09n7GDRZ/Ajl4uAhwpxlfa6kkwTUQ
mGu/GT7ZbrmrtCFsaZjJc+x3FhAP73PWXbuV7uw8muak7mOHp2pvsdBbWV0QH/JOORs7aoznokt1
2FeWEYJadDeZC2m4vX7hpJM0L5bldHc6yvuLa0J4pZ5JwVHP24cpyYxTXKbuoR60eR+PQfKTCFtx
22HPusCgrhJSzLHmLNb5b5U1caDy+sW5tTgwb8tkTl4bEqQHqRqakJbF/i51FN0WPE4YK3JjreeJ
Ly37eQvkHm9Y1b/GQVx/tOpqc+Aey0LU64/w+c2QQb14iM1Fb+LK7CZolUW51wQMHvIlEpBjjfSI
yQlDKQBAF+j/vk+7ZitTk1JHO6n1Txlcgyh9hiAdRPkHJbFQlIR2j05Z6nNXtuJmsecPQ0bdj1zm
ONWoFnySve6x0/OZR1N7zDA3QHrJxnsT7nA4mmX02U/YE1c6cKwDuWuWjJ0CSOwKjX8Uo/yNnbdk
CVxlnvkVkmPMxc3tvW27i1um6s6kcXtdFcXW7T9cOs+BGrMyNqFusFpJziQE+nNWFRaIrrR04o1L
Qvx+nKRx/G2fjiXG3VlUW1NfAnb+JK+ZSgMzCRGgND4asYNxOktpYUB7COBPiqQOEbe9t7mYmrCg
Bmw7V6LYYcbvv4+uYK3BYmTXxTNutoyKhxdOueYWdwwTggoCAtytydiQ9kx33Zi777kSKGfcIylm
So1lFyd1ik4G+L+qT3C8b6JAEykB7c+tWn8MmOd2fVd+FjNHwdnbjDkLEVz+kpcB2nfonmEOngre
aRcTUlYWN8ZM6BGV9CDaMTv3femCSoodpjNEg8b97f3Fe1uau0jgpela87ZO/GkzLvbRuVaPjNh/
AjQeH8GQmtK6v2kKbFpDkmGmKElB5gW3sAJQgMdVtO4Jiz7PqKk6Qgiyc6rQuoXVIXWfe7uqEJtq
eVPHVrVVjajPhqzhowf7wGOTXVJzwDpW3U/jGOaDdy8TwipcgEtEtpiiupVm3XFydAJph3AfG8cL
eGhwR3dWnTOHEq9TaIG8lezMNb1Pzy72lbi21shfhz7tVw3Rx4bCyF1kgAeKNd4xwJ3beDSPZRq9
LEuH21n5G7OeNpYyXyKvOZWLzxPg2s5SdaHgvDrB0CFHX8t7CgzK0BME7FnksNZ7sb1W3fojt9Am
sa4c+Gp+k275xuP7BiF42vQ0L4rgp2KJefZJD6D8Efgc+f9+GFVA3okA3Sod9Qb5ZtN63Wes6Bvu
5dOUx7f1SMOETb5GTnpE9TCxZSRbMqyshAiLrxabWJx+nSQKfsqYiOKy4bh3EdNSEadijq/VOQrG
o9/548pVUfqF2xrwlczuVHd97HQvFviIWzvI7zDC09c5Rs2KXlhXP9uaa0CyRje7/JakwtFeesAL
1LQCzcgfpWska+SkWXH48OtqU1nyWFgzT06zm63hq8CKT058+pa3ijJkGnqtwqBBhuKpMeAr1Xey
QiRNciwgA1Aztzo6A2M5TzVSh4DuASo0hNtT3U48K/grDJw+U+tZ1Bh5J13w453lrJcABFTFy5Td
NnYp5c7TzL6lOyJr/j/aKP/b6QU+oJz/WC3Ys7v7qH78uf3Buv6Z3zUC/28CFootESFxIlF9x3/5
naBpA9AUrmuawhRIj8iu/9AIXLomr/+FP+i4BI4tqJZ/1whc82+QOBEbLDuwAhsQ/X9FJBBXPOYf
CKwmDZdEy9AOQGfy15koGH/EZ1KthvkpB+VMixa0E+0K4hVYpvHvRuhIft55dFQ7GvUbeMyOpW1W
htgb4AKMwl4Jc8J9kY3iSJGyfF/w+L2qaYIJ5XY0qGyJtxPnixsZPTl23x5kAwoNzPO8/cN7/ncd
6n9UfYlXper0v/7L9WX+8mvAG6Wd0wdGZAvxS4eF6cyBsoOWxByNq9uG803PtpMIhg1xnlRYqR7q
yUn2hCnzg7mY5vqvf779C8n2+j66SOnMcK6wBTTbP7+Ps0NcvB2JO2nc3JQHm/ldxxEsx3fbkZeN
CBtQpTBgPs8RAPyePUASG4+FF+tD1czhsLT+Gp15z6vUZ3KL6iy4Z+3GFgdwE2jSiY5D91N9xcMk
FYOWNCn6TkEgvWe9XhwgvVbmAefJFyKSXXT8/a0uKT3861/V+qUv5PqrkogOBPqUYzvC4Wv7x69M
xQFuoEUZAYj26IdcZ/KkJ9PV22UhK7NN6mU6jQHGPVZdQUAGr5k65HYnogcpkMmrJE394XPkvTJE
bKlBQcbXQosYZysEvAxB5vfbDkgwyAz/j28HDKt/+n7QZ01sGymOKRCg8Z9f82g7Q2F1FebDXhUn
y5q+uhxkg8EvGEqB36+EiHTssEGICRCPTw56xY7I/T6XQ3keKMNDzq+oXmPwhK7a+kVzSnMGd4eE
8vOSpMEnVKuZBC3xgZn9f6meHfyIGCDleJxTu9/aXmVerjnGjPY1Ng/4ow18lXR3aXs3pbn6noNp
uLNIfr7mwp5/AjUyHpRVFkdMMj1Nzg0rIUMba6d2YC6i7gMDymk4Imh8DuYqCPFmsLNxB/mjJsTS
YqR5qXtVvdZJVb0YPhn23gLp5sXE51I8wWHUq/mCcR02JtoQI31eTsdywfnaYFe4q5eqOrfYntZt
NNivdiuiW2xeE3is/MEfFn1iizPmnILKhibnYny0bSODyG1EBwWdpsJBtVx58PN45/scJYXTHWJN
l/eUgbcECja1LqlCMnKyN98FvjtiCwGHs2wyWEJXhuhCh7XavQVsgudaNXi7aXI5/k9BdhcnMXzf
ITVZn9dc2zjvqHdpScoFefOKZ0FuB2/oLgpNL6Si+ajIAWzbiQzHf3JJ/Hr7sZBxiSc5gXP1CTne
L7efxqPGuXaBlKDWjy2qT4Ppq9aDwi3YtD8RWkzCtZaxMTJiaSN5i7vZ8187QxgUk+Skf2AWGh7B
AmcgBk+gu8BXnu6JIcmd8EuqoaVv3f4nrxoK859umrxqDyHLtTzP9xx8TX++KKpgsH2UYbwLDapf
1lCKLkegM4L9H6aG5dkvWeRZ0QAdILbs0IxReCXbx/e/fiG/3lCurwO1nAyzRJv3fr13ToydyeIL
NnDTwCEo5fPNfJVukn62tjjtPTimBL7++of+022MtJKPbI82bjmA8cT13fn8eKD4jeeL9T9NNqbC
6EdC5Zy46JYdRvXm+G382ee2DdelpAR052ZL9QzDS+5ovSw5gk99H70PaiZQwXL+Hb+pvjUkY2hD
qO/GUxNxtJKAxF+/WM/7p8/K4unG4w2NgBCTeZ0v/vhqW8pmKc9tkazlwGTf+2de/PdkbnC+5cKP
djIJNlarZuZoStN32BRvhkTE9Ro/A+hlihlIKYmPBuvKxU2L9pSL2Q9J76U7wwVWNjpR+52F7D5F
fTwOQ9euC7d6tVlvrx3UJhAfOnr0vKsfWHH48QvnuTXiEethENEZ2fb2JpGdfAR8h9twJOKkLfg7
66Tz+1Ng8g8spIj6WdpwdjIuwMkIIkUOQ/Y0g/9f1NC/amEPYeTQFUDU6AoBjuDexBG8SUrUkm+p
9Ocj29Jgl9VZG1LeEW3zmGbfdRzUJC9G5T3quTb3hkoiIM54ENzUaznQU8CrVeK8u8mIl3Ap+MuX
zPLeEKNJKqir/4T9wnhbGYZjrH1PH9tRtBfXVfq+M6rhhxOT9+N2lp9Mit6iTeQMy7FM+gklvxH+
Jq4NbAeTsu8SV/wf6s4kSXIkS7IXaiQBAogA2Oo8mNo8b0BuZu6YAcEswG3qLH2xfhrZ2ZWVRN1N
uaxNUAQFubu6qSrkC3/mxxg5s2mvhavfVYQiGEexxB454GTLXOIYURVtM4a/o8mKaGtqhGj2F/CS
8jI5dapdYDyocV+6YXxHNSpucmVz/USaqm00a1/WiKKu99U1ytn2MVvMFZEJFy+aO9a7weW6Vmnq
rlv47MhwVnegmW8mqAGVEQNcq+lErfWmx3sS2Et2LHEV387ppDZBGpmbrA+OJEn6XRmBQLIj9+w2
ySuWDJJKsGFW3ZhewKoMV6P5Qgq46m4LS9Y33tL1e5oIQ0yKfrGvVMMFaCxwjm5MrOuNOw68z7Im
8RK0L8tcRJeOffxdMC4hPpEKkMlI3XDkaLmnoPeeGPJn0qXmEf8pm4usi6aVHv9KjSP/44Fu+cgL
vHILq4Eseo9zF0z6pII7HAvEb5iFXqJmdl4Zo4GQx5l7tuP86LpLsHfmBHpbkM/PZVNY67jQ+pHg
cH42mLQpWVFvlUWDirK86b5Ver4fQ1QfbpzeYSkZZ4s62EdUIKNa9gGU5QCTvKZGBOzLCL5nYesB
D4Ye4bgz/Sfv4fSEZvcZ6SI9hb0R9+OYyhtCUPWJY46GlZzbekaCfgf4CWBAbGUbdyh+zxagsbJG
JUB6duE8oM8Iai1CXMKJidZ0KwGCapLftUeBMFYqP92ZnAYFPTrPUUU3ZBovzWWwmU53raitB6wy
iDrOkn9VdXxxAo/QmNeSCHVD0N9jeP0EBSo4uV4pMNahyS9BO7xWjXiif807laKDNMQegmCB5IO8
pDVrOqGTfoMdCTMNb8BtZSXeL4eH/ptFdeSh5tnzwp31up4W9TujarLl7k1AFlIok3Fu+dleZVxP
KUyfqm3Vpcm0k41Ps0+fOdjn8zCJ3q1eqV2eZenvluU7nLOkrC5w74jp1t50LGJyFnzGmi/LNN8+
4fd10Arimf4MuSEJ1d6hNffsU4h0JiDO1VdQ2OnT3IEZYXlzU/Wn5hvPShCdkY3vLrZFuXay7F4U
A4yLq/YfFY7aD9QR/BqvZCQqFwHOmPbANJP7rz4syXQ1hhWu3pGelFefTIO7MWCrNtIrnGaXWnl/
NzV1/D3nNaY/j/Zk3U14NJdqXPYDoV4WDaxFQ91HxF/mhLBJnd4mCd0H/KDoF5ngRTwlWWXxWNAd
fHdmB+ZrbK0oSOy1VIbYgu+QSN9svmbWiueGtOGFVttcU/IaZFuYF8VPqjRsrXYp34IqNuhWyvsa
onl4SgaLB//sbaPOCn6FozddMqym9D83ZPFDHW4nOtBgNknfUpsu0BU8ELJB6zj3BzjxlVQws4Bp
Rnt/KlA3Of/rj5ngKEkVNRHV4TmWwQsWFt+A63dfayygoqBl2Y7s8i4tcoAEWjpRuB2xZc7b1FTC
vKRKcruzETaAHw62Wfeu7fyAjYKONeLD1X//k7IpU5fYpa+bzCFfgzkI4lNJOIPk3OAk4Jv9eRIP
bapU/TOENNbhyrBvxxquJogfF8UxVvZyw6A+4yhtwm2HYWtjL5IDOMvGdK+rwdxP1UyvUqOAIGRm
cW79QAebpbXdYyZ5+A6logV2Mo65r/xa8CCO2gS3oY5bvUOS8dwdaCsWK3bBjHKu06Hg89qX/HTt
PN1PKTQzUwbBDed4+MofXjSPNoU72Vdkqti991jv4wZiGMmZgh1d7HBakpughRRkLemD/mfEqswk
0zm3RIPaw18vNQ9j1sFtn+5nMTnP2i7bg0TzvS0HPsZOS9CQnOi0wt3Da8YYR+1oz1EVccrgIK/I
JtXXv31qpnBbQgN7bMMZ+nwgakqsFsIU2GBnRiC3Hs19z3pvb/W+Gh+NVTq3yVITPWWc9H5lTc1H
g74pEI8eFnhnl3GhpKqWLr09Yii/EcJ7SzqrDW+khHWFzb8ALBDyOkZKElc+evtHCGSRlUod6Eeh
2feunSLucfCM7CQrUhJXFZO/SFctvBtEpPBNC4u0P/+uS6B6WU1iIOBNKlpuRENhwUWck6k9tJ2Q
dzVzIjA2JwRvQ2qjPpN3mZ2NL63wNYxrfnSGHeNKt6L78Wo/fJ2XOWnW9hI4QO9w7fwqIsd+Az5J
2rV2jNE4bb3xPkMS+bMQZr14IYQXKfAMUB3LBzQxm0CUJ91GmLuHRIb3VbgA55YQHibfm+ptrvqC
ZYNF7+w4zzscDg92u3i/qK8VF0k1+GRVzrZbuuohbAxbAGuZbhPM/M6mAzJIZMePnt0ibw1YTfld
J71DXoDb1MktivkAIy+/80EWPAyF8C5LaPebmkLvNXAOgmqFgxeLTkFual2IWsoksQv8yP9yWMny
9NH0lDddoc9Ozy7aB8j/Q0ceyQSxzxM7zG7cOWBS0UN5wLpS/anm2lzKqLefdZIMVHgvCqei6lsn
3VWNHj6WvriOKhqa0VQ7nCBRDkeQzRG+wMUlIY454oCqQoWb8HVHsVm9FAdFz9bMCeqmZ+qgoIj1
bNaywgsJ/Gun5aftROirWjnRAZQpLaKdZX57xIHh9grniIPZnBzMt4+Z10JIphstIc++xBcv55tN
dHJ+jYT3xoz55CcxlS0iXVuNbs/dTHFzMfSPOHzGlXTnHeJP+xXXGPlwuchVwif+ThsGqVmW1oM1
gfM0QQqNGjRsMtl4YxPukpYinNm5EeWRIwc9tn9zR/xoOOMVre+6cjEAerPg000qcQ+BitDblLt3
WRxgXm1LZwvAJV1Dc4svXZFHt8oMHWn+JnshnvqG39s7uCjUt241/LJgL762UhPHB2QUQupNqQQA
fn0II+LLdaM+BgMcoaOL9adNvXSD9RFWRogVBJQ3qBzRBt5eWHq3BKnHmdn3D6y17W7FNxOJ0IHK
QDDN4913f9JKvoRivoBbJKtLhvN/pHVcTxmFWCvZBbdcXuJtPXnFlkn0pWLsTGc2WjlQ2gpzB/HF
q2OlfwwG+S1y560aeaY3tn5so+Ept7LnBIoFBPJfIrFf/rqJ/VuOt+f/P5L+kn63RAX/9P9qiPsv
GPv/RuB6x4Px/n9XwSnbqcf/+R/8SP+Zdv/XL/rfVjnxN6lQ3mwbMP1ftrd/yOCO+hu3kKtkijHM
ga2IdPqPEuSQpmNk7tARwgWkKXkN/7DK+X/zXZ4PgQjca40UsvpfrQD/KQj+3af4n//9z/Ixv5Df
6r+IIYLfhs8XfwZ6ODi4fxFw2fAjYBWECqKWNehHhOEGeDnxO9DjI8PyWovWASiFhRqEG+iDnwCC
F3FbDgM2W4cpzVkrzviOSS4W4JsX8AWfUKOqY4SR8wNuE40VpRO+x2VkXknSu+vWXp6lhoNRynnY
dEaXz4uFi2QaQzJErp//LnqdnUcvT94n5slH4uAbZJv4hgJLCoKanKBWO1bfwpvTzVSZ8ZWLBiDw
RloPkEisG447ipQDv2t2+GfKA9JOsp4b1Z68vvpq7derBT6PP4vE36WZ9z1l1X2Y3yfeq46i8qFe
xubaMjcel7gjpzR5Pzp2yycinAYZi5MVm4Pob33tyK94HsXjgOfowc8S9Y4cxr3Kx2GwFxQoH8ps
Ug9ZEUNxGVV/ymwKBSkR60/oTmu6BCa+25Z/XZoHwC8YKBoNrqiNbbUNB4AY0ySj93AU3m3kIUeM
XPlKCMejF9CrPmeY8EWwQIbMXgZfMztYTVyMW2Un5sYldHYuxQSDaaQlePDi5GZgxt5DRVqrTn5j
cx82/fTXpCbNZXTL6ibKhbOOPKYVKCb3AecPh5BtdraOsocpD19FGiUwBezgPJTMgX4xEO6Ou+4E
vcFstNOdmP/0xm69Hyvgr522LLkDVT1b0pIXCDMgpuve7H2pKuoQtSYnmsVUtyP+TYprV6M69QIz
94Mdv7y3+ijigPHdmzomQhilKSN7MIealqPO2wOx+Y6gd6wmXA4HLuHWSVBQvXVbt/41lK8KeTpe
y6x9UNYgLpMLlH2kWknzIEam1gP07DnKN5Wq+4vhdW0txC2QnIt9Xowkc8wFs3gM4mpYmxFzvo/d
fz8uMLHnGc7G2BtWoZM/vZqRHxzWIvsNV88LmUciTX4Zn8eqo0Wswo0vpMW9mI2zvibWy0bY+GJw
xLBdB8otjJhOKB0CVmMC3cedmn2XEPRIWm1flqQxW7eHeTRCbth6s8J9VgfNRYcBqIi+yQh8WJn5
4L4wH0i9DHd15VNuNs5U14w9YRZ+yXoxKQzb0gWp17mchBFuikNBrfV6bKR/14ZGcVrnYf1aeQs9
l9yeSW+X8xZTYLKJjfBZMVuclnrRoNvTiPxNzCc66+azGEWzy62w/Qa0T2mBo5aNW/bOixe77TGK
UtK+vgwqRB7tHB27dXdxln9Mfk9+pK9gJRSNvS3i7JF7ozOubD2FP3x6IJFy5esWM5zYXyOnoDaD
gsJDYMMKY55dqn0CbowMbo2vbVGfSwD1AYyAFW7nyXL4imQJOcmmOQMGC4+TzFmIQ72Eq7Yo2so9
nydQDqocxgtdFpNun0rCHCeoT+U6qfNsK9JxJEnhlWeGH4iKpOieVTY1ZzduIS1SIciPyZqxXkZw
KocJi4cgRXiopsH7lVRkBWuXcHloYvRFTMc7mbCMCIQWT8RVxDYuvBuxUKCH/vQhFH1Hdf5hpd2w
1XUubn3P0jdEqJOjlcdPC8M2G25FQ0SZrgO/rShkIOclrnYCM9HqUXQYD2TDRqFlM8bufOIyWlMx
zLiR30TiGjOMPf+La8xM9YJJAb95/hOV7Fc0ng1YIorkNhumCQC4q27aMvT4TvSEXKBoGzxOsGxn
ZQOEzr5ScaB6usNDLHbW4H3GGOsU9wZVC9yzub8zuvkC/Isdrkymm5lp95BQK52x6Eih9Pf5cude
PbCTJqBoTVvph3oLwJ1dJsuoDT3wepu0xMFGPbXHtgBwGOL0swjpbG27XKcyI9cdUQVRLMG6jbN7
dhYrci/Wxr0uuWJHVMeBCPNq6CtxCJfuyQvSu9lRKTfgUTBt5uXtgGfofhrS+M2Oer0dhPXZNQvQ
kVgG92Tm3F2r8CuO0Tt3kmMDeurQziI84Ys4KDJKthT9k79kBAnzYW9N/tHvm10fW/bZD/k38DSz
ZpmgiNXPDdbACXysG/5x0VkoUs+3WLKi1Ywzzg5jTTxzIuiVNvoEpqfZ+KW8+smD5bsfG8LtHd9T
fCI0SCVkqSC13wAc65OViNQVTw+3uqHnHEjdR6KJ0ntWCb6mauOdXbjrvDfT79RD/GC9ktCyEZHp
EZb8SFUa3HTU9m4t3Kcrr/HOI1n3bR2NtAoOPKsMUZdTzVF+zAIgpjFFJTfcuy9mbufT1Yrcus4D
XzJa7JIpJwWJzOUvt3QgYCoCjR8CFXK2tSCLOi9Q0YD+EqcJxqDYm9EbSBPjh4E+Vyd/QvhoAGVd
fSi8acIK6dq39VR81lzQ97Ed+0fVTe5RJe0fEmTFLkhCfGiGeyW5+8i7xuftdQf+BINzZ+273sfF
Y/sxwDMrko/NckVCk2u7J5XrQzjgSkXMr3yUfW7vpzJUp2HpowtShNo1zaCPKLf1OXGi+WilU7w2
U0dvY5tZLzZSBYuvadrNc8Zp1y9XsJKdestLGKcEdoJAd1yy5itBZW7Epm0mysY4J77ySNIYafUe
BQB454rK6l+zZRjukVvw9/S0pCFps9sjdB2fM7uIL2WWk2e1+nU8jTc+mJ8dxe4HdCF7VxR2c7T7
GZ45pdHU+jzREer9UMzDD5Yj+1jYbnmDjXPcDh0CaGRDp2n54ft04ilFpbMV3ZlsloeGIYuFpghQ
+IL4s7MWRr3giNPjbMR8VnA8cs/aqYb2X5cVviaHldvRKU8BjWXVoSV5NkAtwpTIw3uygKYnGewY
DTMznt1TPWqPZjhDdqJwYWUOxQ20aG/XdJQUDNdcfaQf5lH5D0Okyp0pJxTieP62bOsY0arDLZ81
+nw/I2n2yCmIUa7GfJbFHybvuGib+mKnkKFiSr46az730gL3xAd5P0goFflyITdPvTRVScpu6ZOf
EHzbnuxo/yvMQZRY+WjtBWt6p27Wvl0cCHIdixmDVOATFgjD78SBH40gmdOnF+xSuEYbq4XyTvp1
O+TTF131va4QMkXimAs3Xblxl6tBPJwf51k+BlG7wymPHbej+LDIvJtsyF8ooSbHHY7lNvCZuOL6
jJ2XaGR1FxJhX9ewDDost6sZ58U6A+m8gqUINioef1pHTBt36vXatiosmVBAZpcqQZ/5G2Bdfgzi
ALNv+CrViT3GpWTsXlWuk20tu+QWqXj9I0uPbDX2/IwjlA++MDxkEp+zsXCQ+l0EEDSchfUKxqrY
garnH5xM6s3CXeIuSnrqYc3ZJPjr87lUSKbJa++510X0pwtpnq3Iz9jGf6K8QfDLDiD1CDGM7Z7r
NbSAfHZJ06QPUQSnDu5geWPZEDuIREKPGYebGVFu49jlyYvFLhlIYjbJkG6Jafangjd+pegXeAp5
r7kNjPipATLH41vianjkjtO8LnO8G5P0NpYxhyXihQ8Wj9O5eAE/B4lPN6+xL04YV0fD8xSpose9
l20i2vl6QNYnp8nMnQVd4Y12nsOCbS3UX1bvPkMWw9qfOCnB7HAdMOgQeeWBPhzIAT1rmRJX7cGC
4valF7zIbitZtSfLqSSVGjGRTT514btuqnYFd0/8KZZMfhb0EbCsWycEnJn2eVPrftvEV5iREkha
GkisE3K3AJMhC7SgKokBzLBCaH+PGGt2Mc6Pdd3wKReet3Mbf9nOBMoZ3iok9RaWRa+cL/52p8Ky
LuWINYM14HhnAySBGUTjJPcN+9ZvZcRQtARbFvbtOue33bRBS5VFOXRvTtYhNYXjXekMzg4IWr0f
+8Y6W5Ioor+E5aUJY/USsCRGegIsCxak3vb6cXYNLxvhBZ1ZkuvrMgE3MEpAe/waYS1BX9hcmdqL
reabYNI0lfdrRUNNHaUnnYI0JB6QnroAWXfMPua2r++ynqwOlOdTXl2fTAANdvm19IUOhJTk2rlD
O94lbeNcmEmgpU8TrnDX7ICeXWZ/+MztUYFDXC4ANzjwbM89Um7QH7plyo5DE9xzBAgquqIz+LV6
W9SNefMi9rxjQ4fvgL0+UNj/PcxI4wRajjDThM44joz8rdnXCbvStHuETJjtuEUqvs7a43uSvhdX
nvlyXd+Wis6Z0e7Vezdf4Tg8Tjc0YnTbxOq/ihS9KmCDtMsL19+FKt51pn72ivK1snMe5aH6M0Lu
AZ78yGm4AUDirfiestxkn4iqZ78UfM5R6j2+xwVLomhigZd6YQQJgdepwxZltF8eymnK8UgWvwQQ
Rx5js4VjXjFABICvwLmKb8mVv+IWD4eKAtZKEhuj1jgnBgxfglB7AB48lrp8w6S0ZXfrnDopNzIf
QABYAQ/WzH8VDiDMIpSnHBZgU4Q3iQC2MoSuOWpwkswPPFSJMjyOM+3vi5SXIvC3PMCwuFlYfOcC
6EMf+R8Rnz7OGlVcSCFgLkvFdy+GVwaju6G0o3t/WR6ETM+y8j5EhnW/oC9yLKXYBEEUMZVkzj5B
tvZyH0+sVzGXB2BBmxZWVN7WrzBvaQJNEvviKkj6DLzFnpFT/w7Scj51bgP00mPXS9CNxmcph58h
u/K1+Zpi6+nCIiAlZGXvNV6fi/ShavlNAZl+XGDQZHr2f1XlIvYspDA70I5TUC5Ssv5bcCGR7J1X
UqXWOc0ykGaJhHkVQz2r3XihWKQMj2276Bcx8B2jTAQvB4EWNg02mPR76J1gdID3wpMq5RtdARPW
7jB9T0Bk3AwLT2nWCkLhiLXn+Ray9My0TdhdNd7nYLryGGd1eWpqkM85/WQk1BiNK5D+a6LB8Vok
fn0DnNY7VgP+fFRn/4ENer2yc8juPPXSZ7Zj2Y4bnnUbLjOnLtbiBluy1932rsDdF9jWrynK+4er
v3fde738Y5Xc+fJldi5hFprnpourAzAXtq5SLtWq4UvKMi5r3tLR2IfeXvIjX8bxji8UuERbESCL
l6CCf+aV0ZMjIwubCPrlVumqeZzaOvscOmVz8yLLQO4RaG3SWY912CzngKsAURLu9K0GduGW4BwU
TTIsRyN7j15OuUxN667v+PBvtSbuHYqCwbFV+RXywMrEAtIKHYb6Ju36Z2cg1s5PMc3WCTkMwkoj
f+iCAXU1suDZAijlGGedWKZbHZBxW1kBPvAsFmY34Y7bNZQRnXPMhfa6HCmVII/GMigxPsgREBd3
pKCb7egT01hBBxrPRSrVh5pL+9LGfb+eR5axPl6wUx6H1galvDtC8MDrneYR9Ygie1EesRy0uwdD
LxG1hDlbQWAATZi0RxnF7qYg474mcOFt8wYuIm+ht5WhzeRXbxQ1KY1bXkomFMqGriwlWFY1jS79
shawNku1XB3bvNjk2QMogF0t2WgzOD9y8IMTQ364sXy5YMVpgoNkN7pPKioTQmJxH1VzLaVgZckW
tKNnxmWqREuz7qsu6UPy4DhILLtLDyCIwu/arjWF4q31pYcZJE8thr1qE51s4UOLlzwr1ZPDDn6V
EUU50dWIws5u8XG5ghrYykI3MG18b107UjjurY1TBuwRfTPSrTw1D57Q/huPlwJXp0yf44SonW2T
MatF5z5GA3WDwKIslEsqS49L6hT4CNStAHrLS8C6v2zKKZqeQMQz0gWOZ0HeLwRdDBJk861jNLZD
8G8XEzTg/tPY4/pVR5l99Ai83xnXm/ytF8/5Dct0HLSZZ2V7H/TVfWyb+tFDskETkMXwMWGapHAD
c9n7xLnFypFnwhMdPhIya2CxsoGaFYutqzAHFC7u1X9/cfDfzfqO6v7/FP1R/LPvfxb8//oFfxf8
HRLw6PLAHgjjuPgh/o/vXf4thMotw1AoTPHwWvk//xD8/b8FtsSFTmZeSfLrWAX/IfjLv2HdRaMn
IY//3Vbi3xH86W38F73fwfpo27wK33Ourvx/sWy6KVgkB8VpJbwlec+9MF+jjhGbcLgt8rhu2KSH
OSjMUXCtGhPwjADJ/XvcQhRMLQh0OgkZbpy4uw27Xj8lrvnU3VAf++iqpRpSO7lVgCWciVbEAejP
jeiy+oKNj7zNorzLSM2blL44arYKy6oau/FkmCyPQR5TZm1p2ljE6MAKc61hz/UvP2Vt3+9g7i4f
BrDnxowy6I51WM/neHTlGXLrE0vq9GL41VhYWjDz1TjB0+yuhZmRNNurv36H2PxAkU+FDldBtyvG
EZNMSSgeX0S2BbNC/NYbwIy3dD1AMUrlvoGvzAhHWuoh0zaPPKXCdQwYctWjjuxdGgIJyfRXq2jl
7krhj99TYYZd63q/W4iPW7vGqFuHnrsWeZidVFFSwWAV/dZy2/HiYI4/OQX5dkpLHP84jdhet1MS
EJJ2MPFjY+ySd7uarS9Be8PG0SHd1GUxrCXe4BMHs9evfMdYHwuXv68S2uGh713k5Vo14Ufs9Pmp
TWf91A1gzmbs4AdsdcUfw6F9yKtxZ64gpg7LKXyuqjomdUSBQVW5ewJe1SGAl/QytYT6h1bGeEsW
/9wlktuEl3fjAeRiB/0rLeSZed65uiaWY5GH1q2b2ik0sLLeh1heNnNN3xxcvLJidWQR0W4QeFY1
ZuvNIOWfOm6wbbbspZeIPcoyevJBVLAOlS6DIwUA4T5orHZPs2Z3xl+EXcDN1Unl1y5MHDgHdjxc
BHhTXwRGhk3UOfnOEY7YNxXxa6hb2UYCmuN8spxntmoE2K5PVHEt21Jy4fw20PPbxOG8XqrbqdTI
Rbn/NfnQrBBOqSfxIMb5xn8LRdnsph75LfcjukCyxucuOnkXfKJybdus6ws/LXEAYKfJCW4fWVqV
x6Rs+gNGB4qGpnBfQvp8ddkBPnsqovIidByYb3aUQFosgm0/0B+f1Jn3XhdDcmh7K2ZUikV1Bnad
ZCu7m4G418FSM0VkzntSJIyA2Th+x/QTrTmpBe2wkyCzro1zDDrZN5hK0mRPPC3iH7LfThUJVbG4
oHnhMkfrcKaWC7nU3Q71wL/OvJeg9pXAaWkmEtayMJ+iXZDU+sR8VSKR3HinzxyOApJ24d46aAdF
PJZrJR1nTxGEcxfSG7YFTW3tJwWQnhpWe1eV/IhYdTuXBrM8kaxSH5Qhab/ig4aBr5NJ4q/0XAyv
zRSCRr7K1dtIDu9Y6pYXMbZcHfBm7UDW7mxj6kNldQ7mFq6ayskZruE1TJ4Pf1uFw02WBcUDlsFX
Pwr9wyAtlxze9dO4lK17Z7zsscB2tZp7k+6sNM/vI6zOGy/vA4j0kxlum1AADQrrbAQcXDf5qxLG
HFzmw7seY+JvrCZ0gQaDty4dGmPWmQCSBWUHBhwpzP6m9GxjbScSnxdBJJNbYDzB8jQKbnmSN9k5
SUrYCZjj9zVmZKCyy5c1tfMl0fXy0/jX3BwC37zXmhYU4ylweQE3SgevJS71gsJZfr+9lc/9icDu
dBZwgZk+YNsVqEl0yegNpHKsH9Ia6NUKhnQM79J6dhf2akP+1vBVv619CsDWGY0OD5gWL0HcEmxm
tD9ylCVgOk3D7DV1NZ9Q36ueTa08fbRtdmFJlHeaTLDZct4wq5Rs4PyY7qMZ7GUvedwVzQhTOB0B
iQap9YpHRJ2XvMyeBbHtMqRiM57YovjsVDe94KObA9feG4XbGKIYyHYrjMkBJcNNfAV8cVvGcqF7
D3rh+O02PSfWkJVHd5iRnR38uWbmE5QYRpzCh5UriyJbp222XFKF8jGmQFTKLt2FXvWt8vaj4HqD
ePHuF8WtZydPykrhcQGspSShUvQYCscZ1pSO6APxmV848+aLNdcxoZDrh4RqvgON4MS/Xew66xj8
/kEvPCkzkiJzOLjvFvLKdcVTnpKgEmAAI/2cp/78CfQ/2GYz6eQGBZSSlxFJ2VvqD1E0LH3n23wK
74KeB1Q7tj9927Q7LrRc+hSbBEgJuyz3zS3SMB5E3tZjIbtzf40UzF4AQdOJd8KavqrJit56ZP2N
m1dsH6pl4djmktVNaUY9DnvmdZ5AS4moUqDumsrlOBLxXRG4HqJbHjzQuoqRfMhvhpwQzVpyACNq
W2zWvTS0nzTBqF/lcnWTIxbTQc5i8Ij2wQIzlYan3VC8sWQ1pzZwFjgLsAAY1WkUDPz6fcCjSYek
MyAs+jWUM6Fd9CitWSFUWBuXnsuTJKL3UyeFuAuL0n5oWVFAiOel3nlxPl+32ScRZPNp8uPoFQOe
zIj9N8W9iaJvZ5qKUxtxiKnaPMS+4z5ZrvD3k1nYwnS9XDW+JkKfU9hFtWny0cypDNnDu9ZHbsX6
WEmch1u7kke/4XThuRzwDyn3fDAJkNTSULRo1B2735mbeeHoB1RnLvOiuB8Jfow7xqoFh3RJXp23
OGpWvU+8f1rm4dXN7beu5htlaJGg1QaD9WpBLciGuNjVLfKJUw7ui4is+oBJ9lpKyOjpo77bzaZp
GSKQa0CaApdQ7zoNOAe1257h2EYXJchrJW02PrbYsY9Olzdo+mAm5pJ9G6InFj7idtY3r7GA42Kb
gHNlDHx4/ZFzjhM6U8N4BoTh9ZieW64JuDhuqAB190lhwUGdSPSyCcAmuB6aCKrNALi309WhHsvL
FGTOKveLMD5RokHdBh13DpvbhYjcQNc1TRbANcc2j2gfYnHYB5KqbBGAuQDMQS+Jo/yfSrTmEFTh
jOSnk/0SU3hjWor5MrznHCEOS9fRIdQ/OXZzPzaW7g8FeZKN4csuDwlyVbNOcSN+4qnJKVwLrokM
qwwoXI/jnR8FFtQleCJpHdFZ2U9Kvy5t1ny0rgrsm4LKw9+F2wzOUxJVVD/TDoWfoohdlump/9mC
nStwc6ae2FUxfeMd/us9Ukfw4gFEaF3rT90r92kKqbcJSmLJeMIIHstel79CV/c0yxRZQ3ygD29b
j7t855bB66IWjPD8X+vkC2fvBEnBRJLUT4B+2z32ILlrxnx5lJA0WNGiA/QTXeUDtAqwBlnArBVT
mlKKcuNJ0+963vA7aak3j1lyZ6hV3pWxj5hmTPY7ILiOAibc4zBzkvoqzw/2kICVxk9+gOe8vFRm
6bcjzcCeQLmJSCsIP/sd04xxA8EWx8eSMapCSYDMUeUUqKXpjSeXp7iF1IojZ/yFKnub5X17jykv
pt/de2i9ZlcQmyfK/VvU4ZYs32Njh7/BlT6mBsZULvZWbfuHqV7EDZ76Z8rpjkXh30cYCLYG+LtB
LEWfhC/UNTSDeQlN1rHi7DGx2fIgzNetZKaf7A0X7b2Yi+XLZCThqfubGdHCPst2UQJycDYN0M0o
rSfqyIcae2Lt99J/sPL022eCfRCW2z/7OL+GVdIrVtdijh8Ac/y1GprWAFGKzWLwCMEevTbZgqwf
mj445V0ByHz5X+SdWW7dSrZtO5RMRJDB6ndzF6otyZYl+YewXLCugjX7cBvx2vI69gZ9EkhpS1d6
J/8ubgKZCRzZhyIZjGKtOcccl09QRGaxcXw9sM1NQufcWxwDWJGOAE5ExniDsCia934ujG3s6PQ2
6vkjWD98LedLMdbGSQs06sSrF04Lcc7qWgiFIgC9EZVN7EEBuLXlSuVD8kso5I9lAmgnsXV1FZNb
BiYxsa+VqcmOAHOB7EguFLI4Lx56djlA0w85SWY8TwpXu7hfCw9Dr+OdpXJmYTirJ9CASnKNaE0S
hZVc2AnzD2uv1ZynnTmC8I+QtBJKMI/Jg4OgHIYm4qZTgorZQRRwYcJ+Cqy+QJKg51Re1zOLa2p6
t8TCwAHoH8h0ClhM+rXTsEK3luIE2r/eexhqiDZ1z5DAj2exZXXU2fLhJm7Mi1w1107TE0TuRM29
MLR122TYYAjsbbclJrdLp4EjokYie900Lw6kFESntmmEh0r4dEPYgsPD98xLunQmeT6OOlA5oXWG
G+8mXfvAizmOp31bjOwskEnRnsJtKi9UNxqnI+H0l+FM62hNAEt3Dp2abE+kD6FJ3UQBuJInYy/G
7UwiTUU/DsIwYA+jXC0AwBUgxtpBEk/JnYukYEPEtH8r5zG77yfcAJS1h4jmwCjaL9rzE44PSDHW
f0EBayJR/E+WRDcJcUwEvTglKYXaX7Y0oUgyWMhzjmK6hLEqHyIsF1eSJnK0HSJIajbpQYBeauMB
pWq6KwogFJi4xZknKyLFgLgHtJYRGNdwaAbtcoxMo+uFANgdMxxdcpsonxgpH3otsEZF6UxPGsUg
bBawz8Es6uYnSvPq3u6AcW66iXloA7aEliuQ2gBVm/V1ajx5qFIn+4yaXyDztu19t+j8dHKX7BJh
3hcGA5ufng7n2WK0TbHThCmRzmk0NOPCZEe1umJ9xlaj4qYlS46JZb0XIoPDaULa1XmfNdXgnlNq
6z0UDIzzdvQ66h11fQkaUwSWnucv3mLXgYvW9ylc6Ie0GHF+y87xHhxjTk8z0U5f/lHZBXoQkALw
/GS8fl0teObQOkHEh0/QFd9JQRjP/9G76ZJS6LDRBfkDckW013PkT5gRHBQdfYjPDoNbNic3HDtT
qn1yvv77Vbf/jXJd533C5X/pilrF//0/0fPi3fp3/qrdGZTofEXGlo8U1iF5WOGn/wtaYVDXc6QH
olKCtxSe9Yxsadv/tFhwLRf8kMtfdflb/6re2fKfykT/4DuW57j8/b+FtlzNrv+mPdioUOAN+lDU
MPA6zl/gy2fWXQnVnx67roPGNB8dabPdqoH4Qoo0DnbpFttnVc238AEvDcp/XY/f3AbjKbDguitE
49n1MoSlZFdxvRbGMdmD4QorM+m7D75Z7js85gd0v/TnLBj1Pj2/B437nNatqk7rtpzPunEii6Em
BipHL4z+Esh5vpIc3v9Feb7Hz8Ve4fu4oCiU2MeUAx/e61Kmec03qL81JCezQjRAEeemOXv/Sq/f
AIpc3+FqLhVUy1x//uyJ0MKRgo4N1VEfHgKMGudgooPaDalXfXORLX5wZ6/fADtVl4GDT8CTtlpR
p8+uR4MhgZlVwfnNRkIw00UFMUc40i+y+RLqAYQ1y/A+eO9v3CRGbK4mpcR3bR2xUXLWSAiHCYYS
yzUQdcNJIsMh22ochidWZfx+/5kesVjWYcbYsriQA7IVcuyRBL1rdWTlgCBI3FzFMm2SDXexzKxy
UwExfUhNpGQbBpDx2UJwjRVx0c7nJvfsn64APr4ZEf7gXJs10Yl5RbwtrWGcZAH3sNA/k4lx1/pS
/4jHUnxrEpt+YG0u3mfw+7I5ef9m3np2DBDWDQk2X/0Bcjx7YTqBT2jTh0MrLIBba50dinZaLooo
q3Zlbzq796/3F8325aTgUpphOvCk4EHKIz//YjudRfIpjkbDbc9CGoz4H3HIXSeJ4MSfSZySVS9I
H2j7KTp1kFs9DM7K1iIwYd4IxX71Co7MsCJnU+QKygOpxwnJwfZLYwAPouvwWljF5l/kttsPDdhH
+sGoyS/jtohaEgpN1ZJ9rTO2u7iNd0S8ll97bXbjJra9eEIR5XlwHhWt+5JGertzy85EAa+jGzjs
qB5a10lWaFxMt7wy1z4VyBCEwP2yWmcH8b3xZsV7kzmFotnXiMCTufVvO0JoOZWi3Vt2MM4ruPti
Mr3NpLrmq0/RX1N0hLOyCsTAodN/iTeOBvOHDT5s7BPV18aPMJnsr8xpSA0YbA3BZkt7nfWtTfPP
TdwTtxHqZkkFPYJhjMRJC7rIvkimIn+sqq42iQ4QzVOYa858GlrklpaCj2zFmqAsuCGFqqm3p347
jqH4MVqNSa43LYBrMMUWArK5nZDVVkS0IaCYSHwpwoXgDKiA5PByEhB2MCBRJMJM2nLcVU1KUK6s
4wb6dT3Gl27pmne6qBFsEl6FYBt3rkwCu7SyeTfPI2F/KCS8S8MkhmMDY4fiGAdYLznph9pwSXTK
Eo0ljuwxdLVufzdCJPEhTsZ0bPouUY/tKDyaQbWY22Bu64FcvnbQ3wqK3S1yvqplgp/Y+8aDW4X7
xaWIhopHUq5Etl5f1SX6yw0s8BTWYsNeFs3OghiptbqOElYHIGADajrKd5R+CBoyEOYWQcP3/HVM
oFJuSfJNi61DQky4QQiIA9rhHHvv03Uft9rXxmNOshSSkSnCkoWxayHK1s2si67oe3QQIp3udT2u
MT6e3/Qbaxbj40gjYUKLl07f3dp2VwRx11zHdjs7OGW72ls2vQcKc69Us1zNePjQR3Yx023K1vyA
9gyiXNwXwxKoOJmQp3Xos0U1d841aki3C1TSSizUSECB1HUpErwQg9uuj5PxMsEg/HtYavKCLTnk
9yQsjdfOIvBbc+DGGpLOWXRl5iXWwJkRjbQ0x6a4mTiLfBoxFN0tgurtbkZDTnPBKjKaXaLfoAzw
ByRB05huR/ynT2M5oILUHl2tvi4lBQwWMKhDum8RPXIK+ImPRy4oxojBxDbRmNfYlD2UsgRoRTsv
j2eKRq5BS6D1mum0x1ZPcgIWT8TQ6VqrISNZ/ObB10nQdbW9bJd5lL9n8jwEamASu+ln5PgYFnfR
1c7OLKcnjEEa53HnyXIlcJB6OZViWYKClptP86/kW4/tRF0gbAbxNpAn2W4NSt950BUc+II+Ega+
e4JaoqDEVkEMg5HbCD26en5KLZvenzaa5BoaVzdBP2o5WiVtsdqCvcp5MI0h0xuIhJpjZ2WOOzdv
SM0gqdL/SXACv2wYJ8aXNWcQDVTtisMA7IZTS12c1EKEt+tXrQ4O7hMnYH4aHg1V+/ftwqe0Qc1U
kb/oGJy5y5qEB3ophf/L97p4YREV43kzSTvaxLAk1CbGOc/YG002V20UVZ+TrkeCBfqxwvE3m+1F
lnc2SaS9IHZ9drRz05Yjc4IzrSHZuo2rO7OjnI4cQtg/iTbrvnXsGSrsVPR9TkM+7K0kAdEOaFeQ
pEbpcaJLgXDglvpqScG6K2lYjkNKaRphFRTYcZzEcBq3TfgpUwk4saEm9yGwAU429MvWSVrGRDzH
Lt3D7UQx7N4ctfelnkNBSBHKrG/+grTpFLcN+Y00kNXDHK92gJiOmN4VJqGVHAb75rKbtUs1YWkz
Ytdi/5Lvsf4WD3P1w0lNsgzsFu0G8z6G+m1ukqE7DVCVz9lUxJ+E1+TZDv6ypgRI7sjPxTY0lX6j
Nr/1mY6jIG79Gj1gQ9VmKKO5DCQb/UvZe/TmYrY5GaQkm56NO6vJ+83rHMtbIlVtCefEUVgPCjXP
DKrI/InrDXq5ZtzgwS/cu9Yw8m9L7ApO24YESgX9rRdnFaeEDstwTJ+2w/v1gAc/C1lHFps8Rh2T
Ng+xuzoJh8QDFkCcUR7wT8k+aHw9XYBJG0Ev1KH9Y4Allu/CmY9hkzX4SrZJbdKwHgkhGfnOqd+d
ekWFBJM8ohWlit/ltBmqGX9Ugwtm08jVekuAkElaNUCfi9QhdGTHMQLydOPG4Kc4XeNYbwlJQ+qs
quwTqm/sw41OIC76cxjezexP22AqQcVsPNvK71m6Oubf0a53NVtFAurqcHkiNwI6JSN0/lz0GPSC
Cbg3CjmJfWC/OBXU+wbnLUFVXe5rfordij52Bt896wqn2c60I0+LsEUQ4BZ0XrFWZxYrwUhtL1Qj
k7uM9UJRozbNi8qJTbSi+XoL7B311wYOXUx+jZtlmyQm4SnwjZmPMho6b9OhG3iwnAUFMKUs1HFq
dq3fxYBIDt1anRHIJTDJb3rg8o8IMNAOZ1Thf0g/Im8ZaVz9bZCUw7Zw4dWtWtYM0C6x0gt2WHoK
zHCQP9zGFb8co7S2rmAbRYd2CH/DVq8o1POoMtT3S3Wthcm7UBZq+e1YZOFF4vXWT2sZu11eLtW3
op9tJNSTj7k4s/Q1HGrz0qgmgC+Oyh9dx5iu6aDFq0wopKWb0F/EKFNm+yKFZZsJVPaZG1WnoElg
nLsVQsHGKqGeg+npf1V1sjzC91dfDLAh56aLN4KzZEuNr3T79nFs0eUFhAL32yK0bOdSWaVqT8hc
H7HnybQGs2eJy2pyzRmrs9ffD2yVvk+938rTmAi+L2FFuZ5NFMtNMIp8hmmUk9GHtSx9UHZY1YFP
R35PDhXon44w9WQTDex2N32U8GGJLO/PdO3WEOd79ui0Y/gzAUvv/DvsC7K0C+wgMkgHIg0ApMBB
XyqUctummJf7pnKMCjupPV+lVeM7G50RbRn0DCHwvN3kg1tWxJ5uMH27X5qxHkr6mq1jU66ObWpS
LaIWf4/KrJu2nB3C771pkZRLissXvLhor8n/M4mTS6v2roh9Pz0JW20/MGjdL3E91mesc5G78Qt3
VYxNaLDApugGWIBIHHfVPKxGHqpPEkda08V7jIs1RCTIDfbGp6Ibn4ncq06bVkzQI1IDIi+sXfPB
mF0WRKcwaitokOWRRFGb8QU2b0tjqcvMJ8uUdU8DhwzSXeIX6VPjTa299fQM2gOGrORwXDTJuZrF
RExZnvu3om8c/0TBpcEbJuz2cxfyF2HcxeOdXOz0pBcDNoNWpcXjXNkwcTzP/1kXYv4i3W5etjCU
BZ0akWRswuiKUDYzRPiI7gFEPAsB7gMrN9CZJP5Y3rRJJfDWYxGi5Cti61MTt4Q3hx6qNlhKEfM7
Dt/xLikd+ptTPLNb69K+4ZdjI9Bg1PKNa51GbNQAgJSnA9b5FC68kf2Eqcu2b8H2cjMjzUYALc0B
kkRNvd3tB3pK7AgS/0CxrRqIHQDxucssJIjb0q+X69QIcTAmrVv/FI5kuSZ5KUyCMGkXpLzRgIAi
cpwTh3iAw5R55iq8owFCQBggnK6XvJm+Rxg4x+zRw4HuF6TyVmVbYeKIMJxxgAmPF9i4UbiZlk0I
SRoTCEiKXwChqT/FBs15RLW0SlQESoHpMUS/l6gxa7f2WMXjSYUUYUcXLplIssspybh90z9q7RJK
LeBLJ0h+s+ZXQ/d1i41KYqlIsz9WlYIwLaD8ibN3hj4G2FWG1HLsrMS23ZlZyVgifvz7wGaILnOY
hUMgdU2+k0wqvj2C0t3LtGkza49KcmIeIEtro11BdjTKjwkz1YJsEMi0EDcqCWfaQ8jyLeBJPYUe
WAoEOozAly9dawb0HIHZIAyuRRtjsd6zN+dPEyoOknmDPHf45URr3yAqbFmyMy54hZNe9EmaJRKh
TFnRXkjqvDkbnGH6knrFeOGBPsTKwYb/NJM1CNeB/uhpUw6MNzpF6rYfpvGM2CZ5P9Aj5JjAl2mx
xW+mb6FpFhuz9ESzXxq2g9RYanPf2mgiOMWxUu9qQ003oWuQjto5mftldhwI7lNFmTzwqn4h24mK
UxtQHPbxxbItAEiRDtOtmuFL0ulR8jpCEvurkx07fEJG0g0Mp+K3T4bKjywm4PQqbZf60S7Tnu0g
Dqb4YBHBhNWnIXfjhr6D9dDrOSHwQ8XK2Hg+SE/0DD6olVi0fDhRJfpsR6U/hNZipTSGQ1yx97Dr
1XRO/5SSXZtOKHTy0kZBa6VMxDkhkicLtW9Wd0a9Q9yZS1AVsqdZsrwVxX4EIrVKmaHbbgz8fV/x
t/rDlncvP+X0pBCQDnrY5n2bLttaQHmnKuqowEwHOBRL6ccXfgtTm/hWB7sc/zpaxaOk153ZseOR
rk5QVwNj5nJKy+6iqysA602jnSWo0jrHGKwn/E+h8YtlIQT/OgrMX9ZAglkwFgPNlIqNK2kt65Qy
hukod2yTwIu0mUeLhJOndzAbt330cTC0J4KAjtPOaqefPhGe88Ejfm+lOBkJhB3QKGx4LDt6Ur2F
rRXdchk4bI6sgCZF3hFnJUc61iEhzGZD0DHn5QbBDDqhkgCygWiMPQsicgDKwUa67yCynsSqQQGP
4DP7vvARIyJDgAObP+Jpx4RxoQce1O9Uz+oXSkF97iWuO5ywd+MwB2Uo+Wourk1KWMR0QR44Pvg6
JqNwZq/gB7w4MqnLpoxPgRpVDglujvqtrKnCdd3WfBELNScLEtSojMNckvIHYEeahMu0WpxRrLA9
ICXRgh1fFuwiAfrMq3w+U5wkUbDuh7Spp6BKCL8+sMjm+bYbs6HiAOkl3i5ztXE+kULKHUZxyjSU
DBycDY+Vk91c/aMz45S8nCoarzIrW75NXdddtMlsfGumwviWC8rc6LYrkwWeyFTrLGoa5DM+iygh
DHiwEaqnPW4tDo/1d11i8FinApx5dVdFOWLDIvKulCzF5zJJXewe+IOoOxRa/OwmT+E0WiXZUBwX
/dk2gLUe7G5UDy1f8XRadI36BfpvuW2Uh4HBp0GccpqKHHQRqbTpxNnh2nVsOIFscooz5xmTMP8Y
k8qdJezCP2B3kNjRYc1Sp+EzgEsmZc7gVHiOTkdr8C58muE8ZuKvTy2MN/Dl6VOxJS1768kFWKZR
F6q2PHXBHA1bt9bpWZuVfR2UukJdWFa5S7k/nASizM6X/t4dKbxt2jTtDj0+nyLoU6cHplqI5ooq
ckxgrSpmdKvd0n4N3VZ/ahKrwSqf1XFIHcgp1b5oqNMEZWHqn8nMRhOcEIKFDTav/qZYkKij5c+y
BwTEnEyTcaVgab5m1pjKBEsh+hoTQZxi5GEzqzlfQq+R+D9nwKnjlp963acRWcxTgiSQlaibDRZD
nFH35HKBiKOMrV2CRUL6glE0G3iSKqPKDpJy3+9xTr2Lha19C6k+KZ5Y4qaLVhZOvF0LkzEbjhVl
WTYpek7J/+wiAUliq7qqINkWm7gbJI4Krxuds7OJaC83Z9RS0nMOFDPWATIV+qBplbNgWFlG+GQD
NYVNNtRth5XPJ1cXkrwvs88T91bux94A7DPQGNed5XA4slatX2QN8bhzZnN4Yv3tu72P7OpyyiBe
nhKZ5JanaZXb7IBcp7J3MfiIDL92jqiqSqeHfwAJlqLsDF4utcTremiW29GLuqt/lGGGQKYYKYfn
CIi2CDHcE51TI9m/Xzp+o7fATG3ZNmUBiNbHINg5Q5AVYgcJauFEZ8uCgw8pAWENbkFFiUbnrnex
Frx/0bVhcVythr0rwDnTEPPVUUvJKjCPSD4BqntsXfuBbcmYNigD7PIJydG8bV1WqBDR0AeF8hUd
//rKLhVyC4Y3Av21ifSsMi8MVHsI0dfJ2sTwF+UjTeJC192pWc33shbWhTGZFAcc8P+61vCmKEoL
/Mse3lZkYB88iTV879UvhD5f2iwrCHbMo96O3RaUqzWPgujQlmML6Y+oVooAjUS4QZv2qx/G4aIw
LJw+S7oawLvhdFA6P/EVxqIsZv8Kd8A9h2TXPIlmCW+dMOfkZJG5+P5be8l5/tOhYe6waNTYpmOa
x8/OaTRcuhEbNIkyirpSX16gveuJ/K3URYJolzINam320QCDoUh+0AWTLynzf13f8pQtaBE51isK
sGqKkcBc3p0PiwV7JTK7zZjmeIZVAwLCwJogzSbZo/tKtkmJigOm3fxBW+x1l9H1cOIIISzFO3NW
Z8WzAWRgOcBqh0wAEIl5lqAIo61h2Ve5PZWf3n/ea8fr6CuhIeLbvqS3Y5nqqANn9toxtGIxJNDL
g7WOagKXc336H1zFp6Vs4VHz/WMONjrrVjYuJ0MrkgS1dJXxuawy/UHL9PW9cHDxmV4AEq3NzKPv
zrMG4mkaNsUNOuh9aYUmtxXCb/7br8ezeS/StfDcmLhlXr6eMs5Da4w7kHL8oRMYi/qsivC3Fh2M
qPcf3OuR4Dm8Fp9vYn0/f6aaZyPBZvvsihj9rM3h5dyoQvfUzFOx0w1ysPcv9cbTc3EGMV05gv9a
68+fXQoUALLQgu06y6K1sdaaAwXF8oOr/GkSvhhw6BokO1MMzz4kluM4DBsnmJlrLiMcf9qlNWVi
llbvaRosucuqRHNgDKdtGdvLzgZsfEC0SwEG2Mhfyar/bWTBq0WJLAlTOmwtGC+WbR29xch1tNHb
JL1A5rM2HnkQAS5UG/wkqv82mYADEKn2wYfwaibmopZp+hb/cWkBHnmi3JFdSqIZouV6krXYQW7C
xiBaEGTwpjWJLh4E/vQ8ocPx/ut968GbGLsc/E6siMI7ul+SxCzbSLjfWKHpFYBfgzQFsRDCa7mA
My6D0ScSO3VIzuoHsoY8xGsbLzSnD8b0Ww+eMSaQT/CtSnXURpZ9aHQZx64gKwiKN5LqokjX9mNL
Ew9JmnG2CByQ79/96+euPLxwimmBSdX3jmZUh2O3VWLqxSoN4AKMWhMsnbDPSvKQg9BFXuVVmBTi
ISo/eONvPHdsdquExubdS7YjL7+rLjRoRMaYeCrHpebFPuCcSg4HbzS8X6dOZ9s5y8tNZ2TxLnGQ
TEa9Kra0tKPD+8/g1VzCrGX6q0YIeRGKo6NfZEq9rNCFV/GeNeD3cpw4VbNfT0dEwu9f6tVcwqUs
5OZchR2HLY42HPnY4Omz2flnpZeRxAWC3bbEvPu7V2EU8Tkp4CfrFu/ohmYZx4q4tpKNrdAHMymS
W9R6zgfD9fVjc5ixmKsw36DH+pMB/Gxe7MiH8iIYMEFdc4oc4iIDAZYhZxiQA7x/Q6+/DIQcLPjK
VdBtUHG9HCph2gxxb3EpQ8ei34012Jsu8ZxdkTqwP5aeilketdnl+5d9/XGwLrMFUNK0mQu9VWny
7A6R1hptaQ5QzVxCNmd8S+cTcYAXgxzBh3cmxC7kvhun+2g2fD1M1guzHXBNRG3mKo97fmGZjyL0
OiwhLj6nL7kPWGQm3vHk/dt76yoej5Q5D4M4N/nyKjgq2hp3Hwa2wvQuy8p9mEgdvfkPLkLsDXeB
bsv8A7989gyHnq2A6AHueVamTkaJIWRYKu+DASLfGIyWh3SJrB2Fr/b4UNNbkx6KMsRP4/bqyhoB
jgzsiS4oJRnY2ThgS18DYGpVfNPjtg0WrDQNde3UhMkALAkCRXLutZNxB47M+/7+Q1hBoi93k57D
xgDHseuS2m26Ry/UHCaIKtT8grqwfwtiQR/7url1xqU6t3wKDjnREYRh9xT73dHtLz1PlTvp9uMV
wCVcmmStH0yZjvfv/15vDXASxB1Gm2D7IY5WXe33s6KjXBHDIot9hCp42w4y2voFht+lGX5FeVns
5ez/fP+6b7wttQ6JVbJJN89bf/5sUFBowwgiGRSZQ4VlCD1KJCGdxVEUH81Srw8ujAhSlxDw2UIp
FCIvr0UPczCWJmHzi91tN9R4SIt8tnaIra1dN2cCV1niX5Fu5V7Z/lKAblmMDw5vq3n9+P3jymCR
WZWELjqxl79EjhO7pwYDiEGZYYAI09zhDlxJH62meou+Wc6Tf4YNFkdKqrq7zMwjjM5FdAqIrv6d
t4Q/em5sXhc6R02BAdb5HM90afB+r+E9tUS10in3HlYODjwd6ipwGmAW77+4NwYMRnjTxgtPFhe5
OS/vo2BPRsggUYIZSYyPdpR4tyEVoh0C8/J2cUPjXiIjuDR89EnvX3l9TS+3xxxc5HqGQQ9pW8e7
hViJrhY0DYJCKgI8PQAgAh3sLdsIcdvM/kefxhtfLBF5DssaDkIKFkeTI3kDzO8xGQw5esJbdtn9
p7nEQf7+Xb3xISA0Ny1KQCRQyeN5gRUmSaXPqwOO3XwWpdUwY0XJJ1Kk5AcHWvnGGGQ9sXh5nGXQ
VR+NwamzFTOMLgLdSXyxFqnPfj3355LIRqJyImQpo5D0rQXfSmLWBz0WX2WC16wdQ8iizQeTz+sn
jERKsN+Wf86K6mjrSQMpyvoBMr4yZHpQuL6R8RTRB5/e63HDngHlLqOHaYDtyssR6xMIkFuGRvmY
T8l9qalYDtofT0pUu1dVSXPg775RrkeuFRMN5jTXPJpSIX0IdptcT5llsm+JWd3TbA7Jpms/Sv57
PXi4lOujC+f/GKpHt5bQ9cubqc4Dt++Bw6z7oyXzplM7oXX4/l298a7WLTLq+vWQxmb96ClmiDbc
nBEz5Em1t1d/Dkx/44OrvPmufIdFkjgmSghHN+TJmAjrkRsK0dDwmmx9XtLnCDCuoEABNfDBBujN
B/jseuvPny1DRCaJxNOw2QbdL58bB6Yt4vJ0H0/FR0WEty5lsdax0FpQT0GIvLiUJhIaCi63FpFq
sVHgyPHw5/qc7CT1wcHqrUux0JEJyfafBuT6lJ/dVWSOAAcG+sZp3anToctC3M7kX1SiM7bvDwv5
+o0hiaeEDLaczokS68b92bUKQngo3SObK0E9PBHywTldpd517ZgWZLVKOwGEs57lDHBG1uoZQ3Fa
XztxEwapXePYKhtMmR16c9r/Xd1sMVfIDz7J14N3/SUZVBKVNqCio4lGQEjy655JFhZXvZ1kGO4j
2qj795/F68fumWykHZMNFcfp40MXjWlKR4ObByZSQxz5RX7aNOCXVUasz/uXen0cwvxist9lHV4r
bUeDibgWJ8eNkCNBWspsi2rA/Tp5KGxmCdhoI3J3hUl780e72DfeNoUpbtEGRcWJ7+i6oQ/0WLGZ
DkhVdMJNGUFm51rdySDDcx58dcvLb88Y6suVOajhfM7c6hDHbbSrXUpWQeoOyd0ks2thD+4X2Ywf
pdW9fgmUYhyH35KSKp3Uo98wIt6qFh3aOm16/WdDRNVlL6gqxRGh1H/3JUARYvHCgsIEzCn75dAH
nizo3iTwDQzf/2aamQfn24WlOAplbEPg+CfNHH9UAX89lgn0peppS2ZJQSX85VXTGjlCU1MvqRrV
3nmjNd96eoEG+f7Nrb/8y90WuztLMo24jDR57D+p7ZCotGyiEkdb8WyZCgTbPd099NQexOKuRi0z
rFZgg27kBh7ARy/yjfvkwM92WVEl4RS8/vzZxJK1i4TyItOAvbQP+aNPdzjEo8/v3+Ybw4XtpEsF
ii2l98c19vwqTJRordsupb1rDbfdPNxQni0egHhmf3sOoq6EIUXi5WGldo4myrmJ4BUbA7JG4Yf7
sC6GJ1f49Zf37+eNYzCXoYpKEZHCj+keDY+lqjHp5ARhTVBwd2BQkAaAUSEecA7BTBDAtHNgwWyV
2aGqyOd+NzkjGQQdYG/RmTukYEjkUwCfkmL3fzCoGFbrKcxT6wni5TtFtElzamwRKiUEDbeog4My
o3vPkSFHiWKiiTKdsNzXDnyLnnrtB9d/NaZ4Lowapma8TryJo8mBGRLzs22twUtDdheTx3zptmHx
wVVen/XZX7NJohSxlpPZdb68TejpecuqHAcCxd5MdWgNrx5D9OglKBQAhplHuJqHIBRKebEjsvO7
kvFwyFCd7wyo1Ttt5O4dSD25/TM8/laCzP9fPMz/OFwcD/m/j4jZ/MpJkSyeO07XVvtfjlPnn+TP
ktDMIWRFuzFF/GU3JTUG7QiDRZiURlAF8sn+ixWHpZRagiMpDXpMG39cmf9ymyof9hy1O0S4K16O
Q/LfYcW9XOjX3QobCVtROGJjQV/kaBYUilhCzPAQfu1Z7MKx3FJwvO9zdR4OutubS3t49lyu/5rh
n6fR/FEc/Hvi/9cVKYObVAWVIJTm5eD9dxhS35h3SmbfE3RkKblGLflGpt/fAJqvCQO17v3e/oH2
9TZNaqKqG6QZBnj+3v4V2/YFkizKD+1DZc35rl0zlRThSu//rmjq+GWe/7ISciNnEgrqqCfYVx9N
qgiTQkeEgIB1NC4BB1rIVU6TXcUJtMwN77TcO0iKTjqvM79olS03WZIddKzHQwpQY65KB7c6Ds4B
sR9xdiDIrck3wDSbxIpa8aONNwPhaois1mqsb4jLIGbQ/1oZviRrEYbpfaIGAg0abWY7Tgp9imvt
hj4a7spytLa2W8xbOMmk3/hgj8JofpoIrZlgsWwMdD5g56XeWrIkCE4juSQI7NbEXw/rzWoOiw+8
WptTdDGSpoMMhXVeu2jUEXZuYZ4Q0NHGMic4pfW2sZ3Km6YbjBsiX5099mDoSnDrT/oF41iDIyzI
e7HzDTJzJKm2YdHEw7ZMZ+tXmBnZr7ZS6b6PiJLtTJKY7d7YCc9oyLZIPreehodelPdxp/xTrNEP
i6o/262GlSBh14FJOMOlkh7SXmQAdZflghaIf8q091VOETkik4/7YOIBCT/SW+RexqEHfL0XVdPu
osE484fmDpaJuF2GetyRHU/90xiMSx/sQJpmOM0Q6h7C2WKezHyay1X/KUJJSkJZaV8mhTot4vTn
mBjFde6HgDFKgd+59K34kKz4f+Jts0NKOi17Vyvbdo2wT22AMEgmQEyvfHeXyIMl/oyw2SRsgTC3
JiatMjXUHxp20A3ehq9Q3SVZccAZBvB7Mb+XviaZvZLwfEqSkxazLHaA2K7tBT8fKBC8TS0hGkkM
AcQ2auweWdXgh6yh5sKb2aJZqy/zeZiISgh/p04c/YxI7gOxzal0yBGDJ04MtQ6M3w3FwZR0VjkF
hsMoTZG/bmGMW8QuqnSLwC3a2577o3QX4sc84+sY59YnCy8vtCDZHsya/kUso++ASvKHxmnFZ3Kj
JqT9rsS5Zofttia38pI4ZWNH3QHsG1CHMSjdmryYsL4CjlcjHAzdk1TCKi49PGMtIBGiGGqw+7PM
dkonY6BrYlFSaX3pEjfl4djFaaFLN6gxsFyFBHvAzPbtJ8i5OUk/M8Q+4h+hfcfXlQ2U0bVLppzC
90+Y/6K7Rky3mEPg4VvQmEjpOcmr8CSJR39TOxrZu+zabajrfBdFcPp0AQStGcPbXJnZld2T52uW
qroy4Iw8zqY7PqIXVjf5LPVu1HGRbOaBwGYzqanG+vi62v5cO7Neg7FGEhJn1W9CAq7zNem6o3WA
BMDon/LJ/uRITfMr16slEf20OeModO8UKXPKahW6w9E9tGsEHVk3CxmjadfdDLg6AousOmsNrRMO
ovlxdBtEatJsd+0ab0f0QvNzmIi8AwDnPIak4GGyS07meAWHJUTktX/S8iL2FF8VCXqLWdRXEsHt
iaud+9SCItxETnvTWn1IXVtGcK4JqamGFiHBGtGHUtD8hJaxIrtyNq9BDHjfZqNM/x95Z7LcuJJl
2y9CGuBwdFMSBHuREtWEYgKLUITQOPoe+Pq3cPM9e2VlVYMa1zAt8+aNkEjA/Zy919onfFafq7qq
LlVSZHeRqgE2P/kojCYzAh7F1S9BxyjC6lc65i3gkLL7DuMacvlqFrRkBZc0gaA0iq78UVfxzzmf
+Fn2HadrQLdxa8lzzuWPpo9+66LxVRPyAxbSOzjy3N4yXI6uKqvh3MgG9SE5ZuOlNfXpZK1mRAvm
M2IdbInG6k3k1h8eqn9kirTSuZJQ9QP0MaSRccxZLm+boU/OIK7oUzkGqS3Tqfhet/kApL+tzQO7
73lfp5ohNvU/asdyrik71xblWXOqK7+sq/7T6VYhZAYeayEDtIoiqafor+WMPdLC/PMtK4ySSyfM
HekBJ704kbHvEE+6q4FSdDO1sdotz3L1U06epCfordZKa/VXmhpe7OEfqeW0+i3zDtNlZDUGSQi7
g74XWVfXxIhJQULd5GrJjCapHaPQ1IGr9uJrSRK8VJbbh68sv6Cg/KPbBOw5PoWrg5MUavEMSM8g
KtkcIdKmaqvaCq2ExTxG0wkrY/4UQWRj8N5By7T8nBXIrosRgJb/uEDbPDtRk/AL6JmbPLZwCgG1
x+Eg0qtadaL1KhZFXjGye6DCyJigD/QeaDqf+nEEdEv6k9guQKuNgJl46cP4e9Ra7x1YiLfTeM//
6gjEnkUvEQzQr+nPIo4VveUeU8GYUT0GbprDd6J0d6vSUP7WZgp75I2WwySHh6hh3mO37M8RUZ5d
laTLjq7y3ziPsqd2yuGNO6MRtNl4apwWBoapuntLFIeiQf7RUF/YoN2qqG97ZXyYk0JnYIz8s5jc
9JoBWSRPPUCaSOaxAMPp6SAaRbdTkzZhsYMl75tVTWiE//xJ3hrwM1Qe0sGBl9e3uF0SMIJjdxwo
nLm8ga6cDtJNRYsRRvTAi7LnHednTTY+KDxUgdYlo6KMA70w9NRLl8tpyxcivGgkgT9Mzh5blFvF
zXJreZh765BTiqQH2I1zvOs0HV/o6LiXOjONo5JG+N0704gCByS61sa4dmXVHGDtf0PkMY9Ayssz
1ATvPWn5kPLI1qYx9ltgE81JTyuaFNTsMgvOvN6dIBK6B1idPU4EM6aeggMuWJY4RT9iT1dZa+xV
7W/CTBLeXrl4QZZP99lqC9TdRuv4FIavcF6xx2XC81t7GAItp/iO3ZS3WmUB2CCIhRjDqtmNadUP
SuLhoaaQf2glqwjc4w0Yyin94FK9BG2Fw0Dx+js3w9Qh7/P6KXBrtqqAr6rfMkvC86js9q8GiZCW
fx6VO5GX43WMZntP2b15kfb43FFwhLobPcbWoNpE3Xu7sMrde5T3tmWYU9gZLR18o+gOLo+fXR91
VMnSMj2Xhmbe3BGHiduZ8oLlsT1By+v2i+Xck9DAKUQdMpWu+mvRRwgslgQHJy4gO5lJ0PcoAyM6
mQTOZ76Axlz6vYmcaBzq4kDDywBPlH0omFeXWIYvVFid1zG3WupRWXGSg/hTgNw4UU2i6JCbiBiH
7jkalkMW868tdbSpKLzKhcFqOCCTUATReaelz44GqSlBHf/cuz3eFnNx3SfepOn7wIryCTh7ydMR
ZVsH6RH2QgRoLrX/hmZbXdupEe9JEnkfLnZATgqzt0XIwqihSgv7HotivDOdoosNtDP2FwZo7LHH
fgBbllZny0vbDRz+H04TcoAUNGhMF3+5oEr6ZMxAqCONIDQSg3to5K+y1SiK0jPYTHVq7c3eOglt
TpBM2dc6a5mEimbXOVp2Mc35R9rS7uhsLzumBs4/ptCUUUFAWpXz4EmXbDHVeyjOeJMNcfpN0Hjx
uen9Ub39Cx3w61xWzwv3sWum3K/KNn8x7oxfSzTwFMvFVbn5a8VB+5Qn8Y9MTp295U/mJ+TVfVpw
CcVXCHkbqoK/x7aNAoUE+JgmIdBOiFfbLLP6A91RK8hnCHjURNXWYY9zW/Ll0ZQFeoO4o7bVTjaG
OKYGibzzm0TwNzdX1tfVS0WFFX4kb1DZVxU0r/APqJBkU4E5WXcZm9nFMqbmuN1ZesR0ixcY7cuZ
lpIZapsYIPOrTaT1wvodbJGNnocekwXa8qi3bX6FWg9cBEsDjtG62JgQrjmMuuIOYlVuUhpQ0Jcp
TTPUP0TUwoO0Gt0gozD2Mk7VH3SnpOfmruXq5Gw7mlgbAqHddrTN05B1+hNbOpSb+WLunMj56VRa
e5jAidzQLpzSMetwErrLuagkSvmCyM8FdoZfIBrkj9Igv4C3G82O8ZyVPCOh4PqO1OSlotJ1jxNE
0AazJIY8WXci0t27gUaX+KOjGbktkuWiwHz+8bryY8mKNbONrqnmkkNNIKcbJfThd6TWs69jZg8A
7OzYM1fwQZ0srN5sb/oje3e5pWbb+3PWDTMYcsrthRX1h772cB5oB8o39H4ckC/gINIR12DFNXMJ
u++I/eCOKRWPYxpDCWk7i3fioM1+0+qfdfs9RtN0HDCeZZsqmT7HcfBuUyy8L00ti981JaRDTkhg
QjJ9YxjRFEyqzPeJJV/a3IZ4UZnPjfJ+F43+oAMfnWTJtyFZuEp2s/NI4rQ7rAv2H1NhJ/uaazlN
8DeYaugireQnAsj5iXoHpG0P1kWchtMeDlMP0U26zH89brTsGVR58XJamRCroS07he+J8k8LLPCh
IkFis7B01FSKqkVj+7xZcHg2yK/GHHxIk/Anq3vvxJ/p057fM6x8QWGUNy7s4qVxJkjV9Ksow8wv
Fp2hgMBl+1kK2sngkEElhire6x0dOZmu101IsxuGZUT3Fu5L/PmAvY7rj8nlC1vR5/FF0pHvzPgL
7FATnqpc5QEfIECBqdp7E0dgfbrAUU2Dlrv41glfvFmp61iAiYUdwhBP2G+lkx1k1PFLx0d/SRZu
r4sOxcblubgMmnyYZay9c+busbvZ8zEv8vDLmbiz2y6davpKdNxU+9Go/uSoZkKDEmOg80rTp8Po
+ppFfTllPUbq1az0txbn4h4aoHZdmHEcuwFJH3xmDIvcZf8u5lx9LWaTBoBS539Pq/9Hg8L/jey6
NRn/348Rt+3f+L+A163/0P8VT7j/IknHoZHw7jo3XKPi/x4mGuJfOtNF8mlEbRkOrs2F/z9MpPzD
xdyBeEfPwiVz8/+Gie6/LNInzJAZbtn/SKj/B6Zp4fzTZ/mPAzP4Xv/RNC3/0wR+jnDVQ2Rfm6sY
GkuKjLwxUGd65lsKwf1IjmZlbiJ/aJKQ22Hv/GKyVW60ufloCh2Ib22qIwsvxg3ub12q56ROdmtj
RlWyvQzrQw+P4nUpreKJuebZydNi2yC44G0Nkrctjwu9GTmYFbOu6Zw17QHXJPgMGmlWmm28ElFO
eeUuukGFcfWs/Ked61/lGB5k13y3msfI3jzplfMSiyHo5S7O3mPvbzmdUep1i36wwlM0El9OLob7
BtviqU31eVPL1Voz81bae3TDa9P68qrfhA0If111yBmbkP5FnuT3zpt8HUiei78hqd+ZLh1X26rb
B2YYnVtOXQ54/3RBS34VhPJZr49Q3b9Spb9BDD6Cy39yPRyYdX7QPM5pwK6EdUubz6WwmBboYPVB
S+TQ0uJTNKE7k9uGBzGYIEnKs3+PEB/wY1xxG15ypTEsuhPo6m3ngk1orb9apL0yvWppsgKV0drX
JvpF6nhjhNxYHiEMhUykB6OegtkQjAbDO0bdHWYlSAT6NZbVYcE7S7FPWteyRbekpq+0WQnhaBGh
dvvzNF4cfbzFDEEo1B+QYP5WDW+ZX2C8TE6PK8sqW8WxvhD7JKLxXxgHb9CYa9xkR36dsiyVLgmy
N+JfG0cARsyTyQVRvKf0hHtr3lbjnddzSs+r4Pg/9zr3oNiLj3FfXgZliC3U760VNi9Rhh7QuIf4
n2IH+1HT3CN7eDSu6je1Ne9bs7DWon3PhzT/nCASEJubn6PSPZuDntGEd5lULYHeUdiddBlUo/7S
Wvx0F/qV5sSqSwAZk4vxbeh/pYE5S5TDdU7f9TbfR5xyWofI1PBRUYw6dkDe0Pb4OvTiTT2Ltzac
uAvb3CrENp8p8i9HrxtASxdniAnpdmjLmz3jKuu/U2d6wj/mFzgocbLsQ5BblvrMq8Yf+pEWdH5O
+nYji/McP5p69GuBMNz6NffZWxN5h4iSZ0bP1NKHewu1YlO6hJB7grW8yNqECNmf2FgCaWQfnegf
Ifp3AWNnWF8tZvPUpflOJtYzjIUtQZRjJrXDaI7XudS/vMz6jGeDz8EPbzm0GnaHDlNy3hxl+d6V
DQJtnzr2acU9sBM/D2LiJM6BHvrxfbaHg6vC53DIv+MIRW5N3WcrR8Pg8937i7Ce+mXofjmi+fKa
Ev7++tvogiLWYSdSZp40isJEQk7unH7GcPI9l6+HZpnfraf/pTMDiskdPBKTPCAAzsZLehYatq4m
Qs2V3z3QwmDTn6deq4PcWqiHKb0IyKc/VhepZ6nFj2rl3LTZXKWBLoqV1boXzbM/u1oUTHF2m3gR
+8bQvIGv2FLXv+roRjlGIKX6xLOdWNYPxBRqTA41EzmeIECivvDQUsHJl9VVvpmq+DcygqcYCJyg
oAeYDNesykj7J4CKtnool1vWW9MLz08u2c58MQq+003s2hu3BMngiLPInPrBOeKSsJ058jiX+3p+
62FdLFIM9zpyfnAfQldWyodyBF6+JNnJrkXvDuZko4ftYwafgatCPIO6v6WTHR1dsEiBHVXLIWzA
KXBdtYMl5jtJwDjdjSr5qUR7hsuGdyS8uQPUK01d3FLOr1aufzTZfFdpek4d68lA+c24vNcieANA
roGxvSwjjsbEs/82IcFqOuwuKZ40PniwtXZj5qanRuaTn1vTnTi49ml2HmkfO3bBqlmQpTCpACLi
GBPYlBScma+R1MILKZLmKUFQAmgJwmElswuSlPoQIuR1eYoW3RMF8oTZPxsg5fWILUx7Q/V/OAoX
eJ9emW9gbPJjGur20e08+6E1Vu+DNEDOqekQo8PwR9eT0LPtKXlvumoMrDnGHIBCGApDlFyYm07n
iAWdH7WyPNhZS0PJxfGWRUw5aNIufo3TnVcgQ7XaWK5O4wX10vBLA1KnQeKPTG3L8+zL0kfgMIAG
Nn2iq0fkAkBp+sbdRThGjsYC240TdNVFD0PTDiZtvWAWLxBbzEtICcpnK9TvGh5Vd2BdfF0Gzy6e
GlN2gYnn9TfbbHiKmQTITggFxRi9Bh60onhyRnfxx2WobyQsgdXZr5o1VccpdXgwzj2kk+gb58wO
0chPWei6H7vC90YzP6mqg0fu+vyQK9zk9WrGVurYOYXc2Rz1wSaqz27CJxOnLq1uL/7IIkhr1Hjx
dPRHGE+PRM3FVTqp+ur0Av2rNqanUC0uXHwL0WQKs2+GMLKRtefyk8mM/QhDKODnzkHAxqaUYnrH
ccsH1q6zQCvbuyW1YWcVWchVB7CdVeUddfr1/83smQjyGrsVhfhl0tvbW7By2ZHFh7wGXW+KG5Wc
cWuWVn3pdY4GiC/pYWA0gOHSpNyetXL+LdKq5+kw0QcAibLVW3c+KHuRB7B0Nb6W6zztdThkyfId
dYnhe6v2JrObDyZyf9h1PpP40nexm/MIENmVJMUbzq8jxuBrnBvPi+YEplkcOqt/Fev2iMsw6fev
yVE/SwDpsNP2DT/2JMn2pFb2tsv+aApCeYF1y2xuPSVZJyq/e0/BFU9A6xgYMfJwO7bxaclZaZVN
v89ClzdUfS0tdfKm/IZme5uNt7q1DgXaWVZQ+9C0d1D4gApwSmulsdMUXw1p4AOIbI4OD02m3qnK
CueThdhwhkgegWmI+fzH+mDcsNXiSshHFBY5SXZ6aw0iwkWX4ZHau7vnKjgFTTGwUoxLzSRfLOEb
dvUqWVxGL9vJpa1YfbRYGKPVx0jnDTUjw2/vVFcoR9Y662+lcWSMEVmeh9XrGEedvi9X1yMsW16J
sSizoB1yzUcHq+/tiKGrYF66YQqGM7IVJC0XXkjFapQcgLe8GLGX7vtxsQ59rIzLsDoo52SpX8rV
SxnjFZYQcJfwIQuukRtjdVjCrzTRma9mS0uw8qorSz+k2VR/NKsBU46mrTb6kIAZ0ooCQGE1v6ar
NbPxrH4dzVnfOJeYxuGrffbQbFpwdBjy1Gn35HZYOKeo5CCTr27OlFVl0K++Tr0f9aO5OjwHtnTP
lI0cPx3AG2SGU7FKqFklrv7PJRS4zs3Y9O0Rn9NojDmseMFbw6mxiPL8MM2DyS54gid5Grzkh2jb
SQZGp1sfRsZEbFnlpKwP0jvcSmb13j/2UhseIBNZN3wDXOQdJWoifqlMRKIm5HwCq29r5K12LhTI
0yVdR9OrLDU32+xkmiMNtHyVqSYVWtVl4Cis1QYpH7lqV0cnR1m/qlibVco6GRaTdIHznaNlVg1/
FrBBiC8AP2hx9xPErs4D0dR8R+vlVZTuS+JZexTj5GiixG/YaNeN8En7neoIdauVTKxp8xjgXKRd
w6IEwDm9S4zq4zw+iamUfJSgKZ05sLd+PRQLuE8N3qgKf5qYrTIi3htTFZdENy5ezBtwdrOj3pev
0AHfzGwBmgqUWU48nspX3qsns3UR1AzAGBv4XlaUfmq9YWxszQimxKl2NZuW3Zi2dwGibFtTooC1
v8ro2eOkaXjNRHmtjPjotb/4DJbbTI3VDrHwewmzp8rDW0shlpOfjnavjOMTtUVvo8SQbzogwds8
kh/LqItdPwh++A6CaOH+9iZ74D0QFxt7TpiuzbJ6Re/E5Gha5OuSJVjsGM1ubJaJW5kaIoC80jDD
bd6WbPFelMLXUmBw3XaZfcodz+8TJwrCMCtvNTTqTaX44K98xY3uhNVuqrRT5MhAVN7LbPws8Wyb
VUefstkjugcbg5MU5p8XSxAt2q6Kuotw+CGlHCih/256bdpPYI1IQH4Xc7KrIakCEAVDE/t6k15r
46My6vqPZwx/oAOvQES0FXGmN0GW8NE3LF1j8tMlDX9jfgBcBkZ11pd+wFhYRr7uqN7vOY/y3tDy
c9FFyBbEU6S1/YnEwL2KAVMgY3P3eFZXXmm8r7QGtoJEdMx6HnRY0U67jN4CN5bGKQLeFs6V4bza
LyJKDlZimh96wyOCIbQNpFO1mKxzHUhBV1BYbDP2QWYy7MDUJDD+Ivfc9mv0DWpaHgjoH0GpZ/IA
6DE+aQz43yZN83aScPw9Y0K17QAWf5h0hva23jT7LqwSDSTt5H1AHlvuNlCut9Ses4dj9eJA0LYL
embsydZl6f4hrC67xkPNUqvQvEeRafG2LtmVQ5Y1bO41Y3009CT/GKu5eV3rX78mJ+t+D5w32CT2
2km3CRMEfW10b1Cj+1uvivSkwSP9CbEGOOyghmEvi4a5qOXl3pOHFv4HOvDwoUDHvRh9wosJARPn
XRBv+WtvzubPhZwOs1xaXMVmEnXom141HfoUbKcQhfNqkdMM3EJNT8qq9PNiJNzFWOn6tpMbj1DU
mk9DXrsWcOEIGzj107rOZZBmVzz608zE8dMttX3hJbCcAR9zfXOtpvjoFO9NAy3MdtAb+aDDF/8A
Y9YwagQK/dF7VicCuUwCvmU2YbZJ5c7NAYlrVnpcOi05TlHSdERiG/EyoZtFUMch1xfFrPjRDLyo
XfRnwk3i9yyVclfbRXT3xBB/9xLCzaaNJMBMlIs9Hy2HJMJi1aC/Q2EES+9wRQT7O58JbvKO8JTL
RHtYbfTFjta2uUvH4hLzqU081FJrXBcXJCHI1ocrM6I/t19zrbnz3m03VCKbbYjlLu3lQ89j7jEq
9LOQGw3uynzLkZOld7EYf7x8YMHbhD6zn2TLni3/O/dJ9zRk6TEJcQgW3NR3vQXBJdSgUHkI/0I0
3MKJg9GT7FZ5hjsqeU6t1gOxO3IMU59FibkJfNmPJs+fgDMXfNf16NWFpsImGt38ULC5yB0kNlWx
oDHEP57H3wvTEjLC8If1jz4Oj16f7UZpIBNpQfQ2Yjm5RMD8LjNPEFJBj44L/1w2XkqRBQOErI3H
Lcyscp9b6XqPfHYdRWR5GYeDHfaeT+jXXt5Sa8FhztiBiZILN7Ds41c96ZgSmGXpc2I96k55sBoW
Kf1oRNz6jOoqqr+duC0lJy+LeT5bam7ZiFgMZVuwu+lRaSMjDaeGl+j6nndO6sAUdcZ3KEHopUd/
UyJqae78raYkeytyjbXaiBtoLeR7eSgPhmg5dQvuVyqtbtysjvwo/+Bcw2AHLmAXtV2goukX8+k7
Dzme+ZQx+Nv+AVm706sfoQYSkjSsn7L52xbAUzZdvV7SMHfxQFDWHt41f3wDNr2tae8di7c2r7mY
etW5b1jD68o2AlIP+zbEHt+gF/IBHQ9geRkVWiG/O1ZN0r2YGVub9LO2jRue+i8t9kafngKccayI
ZORpeeRFKfe8hYBxZYXaNWXeB3HMNKWeK/qYZV4DXqNUlIuyfY6AnW7YTvBogSJmtK+qnC5h73LK
VOV7E9WQb9xflNORWRdFsjd0dR0Uyxfn0XcQsYVarkajI3zLt3HqXaNQN+midLTuU4DfVdhau9Zk
2Q2lBm68fuk9SBo8s8ddVLRniVNsYzQosQpPQOKAhIlU4KIzENqBR0x/RQu7xY1ds0Yqp29jZJ23
rBdR9uTpqqx/Up08eTDoGWr8ysDUXmRkX/pWK5igGcatL2yge6M53ajFIMIrK1/E87kERtonwG3W
FyBYZV4yjne1+RxsHOfhNVX5TuQB9F3GFHfUupEfAwivaUibjR5XYM1IJl00Rk8PE/PNNgKxsO3a
7qlRy95GU5QXHPHhL73P3L139eI9mYLQ37qO0xnNtEgMZBEQJ+DTEr1Br8v2XtHbZ5v+Msy0+Nhi
7HNDPqVNPN2NLLdec+aMiWtqQZTDD5dZ7OzLsnYCoE4kAgv0rZzr3WctBjU4RnexyBN/knfeiVet
jfjKu7884PEHSjk8ClPejWGU0GIDY2jIZDtVhb4DHnevQ6gyZHKBb6hkL0IMvDa8+B2ixbPHCagu
pvknLyuiM16yGxgJ4UpEdAr6ARC7Pjf3ITGqG0eDK5mxs71+L4aRPKc7ps8Ycx2aK9FfY4jVbrCX
L6C0YmMbkfuYMsyBvSqfmaPxkGxAdSNxLZ9tVSvOHmW/8koHN2jVIk6VVVksLLELkRBJDq3hJUEy
9sxm5mIl8JhbXlz3zA7BwVY2+yK1H2fyI8Kpqjsvnn1R697BWFzr1llJvCl4BjtWejPs/OGSiJgH
8w8uz3/eSvxG0F6RcmSFTEFPEees3yxnUodI8kSdu4CILwtInJ59/W7aPxPJLDqadPMW90SISt8R
z0Oc7TL9l8Y87uGWANxJh9Yno1kgzjSGfMxiVnsEmMMrSvtys7hTf0sLMoJGqY5NuOhXC3fxCqL/
7N2ag2ICDJq5GIN2Hrw9SZeNOdJmzryKCOAc8zedqkuqwy31Qv7LXsTqjMTJL/TbIKzplGplDTiY
S5cz7FiNMjGtQYyXGO9jvhDYBD2OvHPGQYXpbF8flRcedUMj0EHagHVFhYpQJG8cggXrcHGA45Du
LIS76cIFmfnrh+7aLeaMGIly7ljbtu6xJLYDdjR5UCnRlFASKhHc/s380MABnSqkp+0PVXfEf+rS
Ohdl2/th0stDIb3Vicixq+zaFpBmbkHNmXkPptV3rKGZLVW9AzUesyVZ0sAW0DqZdmvWSVfsJkLL
0YO2y79E5JxVXVwY2ZlH1asfzRzp54HU70mp8ZjnUXVI9ZzsXIhBYpNXmc/WgtZ83xp/XT1DyCb6
S7b+2LWcb4nZgmhNSFQaM2RG0mliaH57RkgaFjNXuC2s8UJcAZdW6JyQFTRB7srBNyGsnHKj/eqp
K7ymof03LijNRvK0binHuNACKLa8kSJvBH3Y85IsOh0juMpbmMfWL1WhrlDeYL5W7vjKx+BOtC9Z
w6V/Of2IC+qPkzna1nmyNOThaU7MgVGwh7JuV5iAp4cphGOudNiC0Fh7bTzi0yyIG3ChLHPzqtLp
zq3hZkfRh9YTzs4lYMklSkmriFMeJcWmqTkLZDmA5nQ8oe4FrCeIBoK6zQHgs66fqLfIzGKtnWJM
IUxqpteYxWx+cNRroa5d1dy4tsLrdIJwdmze/XYWOPgmCmpQBTDaTd0gy825DTNDDNyqueLcuA3S
eO415puoWHZds2gcbrwb6JlpsyArCrzsr0aQOOeDT9Faw6OWqxXweTD17j516cPqKP1b/XgzoG82
YzlvpZifesXiqNb/hHbCkz5ZrehJF21T/gc3p0euouwuhyABmDIzZz9zfuqN/s1R++BobrFSTwNt
dh9ejSxyTm6I4v8UMjEvbis9ggh5tRORNd5mLTo3Mzc6WNIfXWTpG7cqeXE/5Vr27EXdhtHhNlm8
k2bOh6IjdkxGfY86+jR6refz40+2Bgm5tp6fB1e/VbzzRv0NhQvHO/Jp+bjPFWF1CyNj3rQPfq0b
DkoQ9wYOSW3o3ed131h5PJmJpER5Q+axXM49GUqH32YUMSDDVEBwPoz/iDi6GgW3YKEjrp2z8hhZ
3ofDa3MDj+DJaXTfje72OqQ3tI/eSgBnzultKIHluiZffsyAyy0x+EqNZhmSvHWsIzOWH15dPpcD
f5dp8o5Fz1Yq2tcLKpYYDkdueZ9wlDc9n2mi5Cw8+z9DzPu51v3GQqf55HnANOx45VFea2I/dh0H
xHl2Vc/33vgkyTptc7Qgcfgz4t1mE3hfih1QrlcSPnahXeXUn9gKb11dQxDj3HD5nsvQrXkVpylH
QBJMNMB2DbO3B0zsbi9LQQOgrhnH2bQKMn15eKx3X+t2skgUznSuIMy9muWYxiwRoxBjraWXZy7L
JwmKiKsaRaiIKNoJIgiJGD7FKfcPJtay9UXdaRtjIXRaatGhNty/ZJu5NrG+3RTkOX1M8ry4yTVu
0pq4g8qJCMt5M1SpS8WLSxDICOqwxNe9ob+huuFEpc8e58Cs5e6jPau+OWlZ9NykdMJceYs1GgWk
s1Fq6xC5ve4shBufPKmNAdShD0iqt7lRRyNqMr/KJge/p+VssLP127TNBn4+0xk7g/MGhv5b1xmx
zmhmV71SzKHcezg8Af2k7Bh6FZnca6aszgQ6D6nM/HJYXnKBUoibyvMAfP057mI2aZ7G36lKOEwJ
T7tUcRvkqrsttdjEcFuIIu67+asL65tuvRRk1PHSbK084x7XsBPOykC0Yi8xrLoNkZ/O4z73B6Fs
wLGeioriycKj65jgQy36YQ+ZIkgYv9VRzZ6bQgfwudJoyDhjabQuqbFGs89dUfmxfLVVe8O4coni
+ikRmj8BUHVMorT81uQnEUbM2K2S265X4l3rbIw3dsRdBh0SrNal529H3TdI7Nc4mglTvstsDkKL
Ko2Mgqg5pjCmpwuoGEI9Xx7XcCwJAFzXZAD8lkYQif0WBFcGYi2eIlunsI92U2B2X4TFdLP6kaXN
r3DW7vq4JgxMPxpWMxETISpwTXfBswm9+BcIwW3FdTPlMVx3ARxLGhi86hjKZPYnUkkeF0MCscfb
cgY8AS3zK0fP/BoZwyv9ArL6BpM8Iq/O1u4z/bi4XLUBMNv6S5o5ESLKtr4XOQPCCr7NsW00b0+g
Q2yF2SS/6WbKPeqijNUNz6Ft0wK0ZldPOrhmtMAeMtHds3JDuaYJ+KvO8Xytqh7pl1mM+27AyFHm
hXwvEsHlbWp51Ke0tHyP9tFuiqsbNFvj00L+urWquWOQm0XfrUSGqise0anUy4/eIFPGeTWedk3q
Vi8gp+ztkqW3LDLcjUpS0NRkSecTLH2MMwJPFseB14lD/TYqyFEaLYs960dNOB7NySNttDenwwTC
aPUznHGGgCr3nYyHKBje51aXLi+rdzbn5b6cCdnRM8PxxDWhwKUMcClCy1SGJ2CMta/C7Euk5Dtd
9U7F+0hK+3ukEd6hNt90YC86kK4cWV461z15IXPeiqaE5zDb1UPzBqyRSZNHDbViE1aFP3jK03go
e2bEpp9zfxnwTxPAGqkL6XxbxvhQsdWQohw36H+f53Fal6X5vRm7w+KZTyjdb7gtfmrCejFH7ZSa
HejiZp9aY8OMgBS11i/aIVLpPQM0x7kwekx6esrN7ofk7Qp6nzJXJ2PrUGWotunDbjxJDWgy77kO
8FhjSl2a5nac2D/2rG0MdQ3DEnGM0/+21Hdj9NpW53C/5ZZKloSRr4n0YsNN9LuLmWeFI682FCnE
GCqfzmiGTIrDaYbtLdbiJ7KDz27XsYRZwr05qZ+9p4iGR9VfQvK/Tb3keG0np/9D3ZntyI2kWfpV
BnNvBa5GEpieC3f6Fh77Lt0QIUWI+06akXybfpZ+sfmYWaiSoqozJ+duUI0sJLqk8KCTRrP/nPOd
brIq0HjiCN142OhkOlbCPNj0N3tLfBFIZCAy2yjb8Zk6t2c2hte2SY0KpSS3kwGVOZmvyeVu5sil
t60sLzOb12lt+zx9XcyMYF2TTVpl4NdHep43Vc+EBPy9sYFS/Nos3sFP1IXpTKvAiK+uCkKDuPGh
cTmyRMPXuSlvsqjn3e8nD0YixbaFsi1VdD9CdjEK62vlzCdnGG+GKtvHzCqipPlhOcLYx1bwuOLT
dd8y7PV2nWEZoTO2B7/y7aM3U5c9lJO9WzKLTjTgGRtdONcTO8WhtG9V2Z8kGO8th8k3Myn9jSHF
VxO0FWNG80dm4kyuMv8CFZwcnD/eJpN5E9EFaxnxDTijUPbDqyX6m0p1e+HN917wLRj3aWFcIx9S
8zDkO9KZKQeYICz02uEk6HlRxyJLP1zkUeo3WxJUmUFtk6XYaphXwOg2JB63fmmdMoZrk1ncz+OD
753m1KJKvbybygcrF+EwyNUP4MbIZm635ZDKsS3KT3TVntvZo1FAW3DhEzDfFAOePaLSu9aMbrKU
jkEY6ctmwRe/rTnZMlFmc2sM/bRvWu+QeZT8tDkn94CGIGPt5oxL+S6W8hIbyIM7pjvaictNPSqi
IEzrht5GoMlm8CfMzekPoH8iHmjimy+oJXiPu+FCBuY9Uhuud/+KGccFx9WZgix0Ts6Xm1oCnYpV
6R3slsBNVR9m0lc001AMknVmmA2jdVhBIZtUqIZbDkWSbVhBLZG6HH3j3ckoinPsp7Ypv0VeeZ4D
9TEW7bugJ9oYoziU2Aq21th9H/zsTqw4fd6t977LblvJU9pQA2LFl1jLkaWK7TRSoJL8oKVM7Rzv
g0qCJ8oyrntzXidepXXdFe3lMAw3iV6MbUmPQqOCchvUrKMjZDb6ArCsTxiKm6x4ZZN7MtrurRiT
V91H9oGT43nS5vOs2h8Vwi4dFqVg/C0eDR5tkwHUYZk/FrcfN3nNKhlb/nb05Rvj4xZbkjPu0qS9
5V18Yfnzre8n+Madw+rS8Apzj8ivQ6cEILGM+UKdpLeWel1mVXnDyM4DA03mLNDNpSActkKhgVyY
8490RMfq2KkOmoxoYaDUFn0TxiK+7PoGgj0Ts01PJglpg4I/b2SCV1Na5beKYnScMtzK00UaQwVU
DpNbDComgfzghqyVcYnxNqF3tSyfellsa0t8W4YBZ1TyOArvYKaKv1FRBG3nfnJOk5nL16CSxZZd
cz+a5wrhYdu1cb0dOhKQEc8qrwdxaPD4HDqpnG1kpT/cLHiYnZHhdGYxtysPQay+DnIMfeeyapBg
5o4LnWRp6NGAWFHZ5XBOSPaNM0cbp8GiId3nYEhDRFOXKUevdrMiYzFXyRvlZE/u5CTnagqsEMqa
+80Wxg/6y1hTzTetOWeVTfPFSumWmjHdT1a8qlLfht76UuOAdFFSs8FdI5gmriK62NTrEmCb0AWb
KNsqL6MJtHqWngi53vJ1nUWAJw1J6TYrnLCh+6qx0CQKPBBF1Gzm5Gbsr4LkehqeiUs64SDlKbOa
C1ohjm2r7n1iSCej4dFyzejRHSRmiRFTzGxiawz0hbSnVzdr5TWlm16IovuwNPMmDsqzOalrIpiP
rcUltK29l5CyZCK20aUUh0Gwy4ntL1F919FAiWC37IUdQVsf0bPK5L5lNs1IbuMkwZ2Js3GIp5dY
Fl9pcrcPg84eepF/VzgPI+/DZtvQI/pql3I19vvWcBD60OSn2aUTKUWFzYur9bHI6n2RLNs4exqt
cR+M9ynzAL3LnXDuONcaiBxNtlmYiNgznsOZmdFQptZF5Y7Uouv8MvGwhvnG7ikJtuaNuyruZcXI
+a6l+ucxbZPovjP4RfGjGhcWuckPL6+WY0mo9QOkfb4rElU9LPggf9iJzxvGGvZmzpuo1GlynZau
nkMLGijS6zy85Di1rvHslgdAuRQALmN2nsXgn+altfc+SYrLmS3QZenmybeIomZe6Zxb7aij3RxN
c19GRncUEEg2Go30Vcv4DWDeVedmb16LlkRMktB5NyD0CM/a4QtsLlWydFdFluTXnl0aJ7NXz33F
ZTQipqA7W1TPXpNTXmhZo31hFn6MoJm/d3G3Zc2l50DsF3PtO5VhUpk3dZ+8UC2LmU0+ky9NQjOt
2vUQdetVlhWKivXNRmx/bDMp7saAwaf9VrOx2DYpzWmjcZU1+W2bu4QNo6NgAHFkjiQOKMzlroWO
fkzVcNum3j1GtvReyyYkxI9/yqqmiw67NOWEfbLxivG6luZrmg7n2vpOUHybKk4gKDPElvSAPo8X
P58p0UOjioz01TeuaLoHM3NpynjvobnE8rb2FIlPTkVs7DzzQ2i0xUQcs1FASG2/2tm3JaBpLH3m
ud0yDw4wDy1f6WSd96Ng2hfTgppYPZYaf17ebC86DwbeUwJwksoD3bBb9C7ob9sxKbmOs+YEjR9L
U4xx0EpfuiAa1tNLy6pCY03W75yJbVNWYc8St7XPiYGFz0rhq5zqsrxtPUft/XTc2YURvQLuL/d2
zcaauo2J7oNwWuqXpDqoJj3X6XyXrcMkiniinRZ+f5r7gBPuRBa1Uw/FGFxG9BGSFAuqkPqX6WQt
WbwrvO5LV3pvQ8QI2Oryb5Eh/Gdmg8neXgJ2/k1CgZA29qpalQCcbHmT4wqFdR1CD96Z+bpr6VK5
bX1ersUkvU1REJ11kytyMHs1mS/L0J37AZtu5R7SOcawnAXvgcUiyYBFfPHMydzOiRtfZZKuMF8s
ANn1QRXzIReUCYo09zdpNil2WhbBn4VyBS+I3smI0W2L5RVc5FU7Jpfe8JH2BlYdh02S484kKKfi
jZcuD4/GD1dPr1T07eoKt6vPSx2xPN/ooG42lIaGRUkHYPa9a0iyMey70h4ngDXW5mIe3bhss4um
G7aN0TNzLYqMpUT7u9RuEjJv44bVOUCLgMsQjfUuDuLHeSAp6FNk9QGbugoNJm5hbDYXGACuyLA8
o3En29EpNOZrt5x3edGXfAqE2t9SBn8pjfH/G5CFcpE/ilKQGx7G+L/+s0jffqay/Panfs9SCPk3
KCQwdCQ6zAojkTCqfg9TCNv8G+PdtR0OhqzjrdS5v4cpHOtvpsNm3IOPZRlrMcA/whS28TfDZogR
QHqHZbjmLP5CmOITIEvaJp/OoDIESnMgTeNTkkLXVUE6NPO2UKe96yRbUiZFUbv3gclelFWKS69x
nIixQZ5eAe5IHn66XP8O1LL+gH9GOfgV4fP7BpRJ8Fh8jN9onz8BsnTDlDuBjLLlk4on0TOhY3vt
8FMr4mMdFuGmngGE4A1Or91SeEQSRBfsFl+tBkHBQzq5sgEtAGIgbXpS15OtH604U8tBNIWrcO55
u2qSf8aY+Uzk5aPTLGATNMeg59Jwv2LmfvrorZxrz0Uc3Eo5T+VxNlLsnX3arEM6CA2vc4tDipO4
MPmdosVKT7UNNO5MB3Mf/Rmt6VfEznodfSswAptsDoDef2HItHR4lXFir6G6SS80eSIxb5yZeft+
MpPsG6Amd+8B2PBxAZRonxW+g+jYBSU2xKkhAnpRuzWvF0u4cGIKwUlrx0mzDQ50T6f92TK0bn8H
Of23FQ2fMLzSlpa3ArWxJq1gQ/npCoqc8F8LGnw7ua4oqfIeTbmWI0p/29Q5e7G8ilH5aUFGhc8T
o6n/7LKtHKBfbj8J9o7H0nZ43PgcPO0/f4eKNhxpDmu3qQvqkOPXUmFBWykvOZMNwUG7DrLkAs+7
ErelMwe0wamxnpAQxlpG9+y8NbM9pxByh1OXCbTIWF+f//gp+czi4kLxHwiJXKe1KUR+whn5QSpT
I6LzkCcJF13Fi//BIOy/b0Yy/VuDybYJK5A+KipWKem9bpYpyQ4TzOUIVWEBrNCTm8ZXWbUQu9Le
1tb5jz+j/S9PMvwoIHSuz/gFh9Oa//r5UnKbWzNKEhHl2o27m6K1qZ/MkqEONiPB4yVkUlijyAdO
uvPmEl2SPKHaOwJp6ghWWo2bWDPfwIcyfusT3e6dZsr1uXWLbxlwC8rhpry7r90BcVba7iqotkI4
Ycfww9jNXRA7u5EJirrpNOC/Q2eBYXuaxl4/eZFbuBtj9Po+lGPJVvOPf/nfGPO/3EceOGw0e8/C
s+KBbfz1l/eWAqfUCDVTsdmiy8+3YkxA1HvzYjdKmMR11GLL0dohqDBbxkviK/tyHVlBzahlFW2x
s3Du+eOPRWHNp/vbW/m9K6/VcV14es6nL6UNwAH4UCs2Tkf/24l+yfakh3lCwaCEqfqWWTQ9IkKl
1XguSDtVlIVn2LGYjM2DfxtURkQLuZr0yUOeID0tqH/suucRS+/jbAevQeXapyJKNSGgktoLjjmN
t+s7TrPBgDhIhRL6t1UhTzlskVJrAMLjl8PBxga582sfAImq3quVeW97xVMRL/KaMxSOAWONL4io
JhVv0GQdtXo3MzGoTWdAC7L1nkDHD9XKdkMb/dfJ6OY8BIjQnLWgZGpXNo5xtLqkQKjvynOHb5Y9
nWHsKwrtctJ8cfKedwLhWbV8Xm5VtpE9NX/sa9PWhdhU9HtIoWwrvXG8mKfpnpysSxLCcI5LMzUP
7Ocf+qXBP8YdcSymbEHxov2dUpW1RzluG6bG0n8TNFNus9hOrqISn70FYOQra/lFb3dkvgMZHAkv
xUe3sqqLqeUgpWJvbeEeTPC6hcsoKixiy31pgZVvc088LFnL9CMbKgzUc3zgsFzuy9TrcCBhJvEG
re+b2noK6GS7sRo2cmbKEWUGUrTtyu4g0upyjoWHhW0SXzvlxGsCKsPKZmRkDy9cLbXLLDYfP6YR
k2qJJOtOgNvtPj/0xVTcCh8DbOtH5UODqTm1gglMSvVh43nsOXJMsY+M3tsuIQq53MEGy74Zndks
22lBXCA1F2U/+qH33vGRuLeBM8qXbor8j6ZbqmELTkitvEFx7WRECpv+in2H5ZTjSXpLdUxqhuiu
UZ0NfHmnxrQAW3h8DzvqFOyQoZIdhNmUQC6QcXqnhwHdfemik81Rhir7rO6ulcr8DXjjziGyqQ5S
6fqE71mGYm6qg6Vk8mzP0SGuFvucxZHeBYF2LuI8QQjRJULbqJKKKHNcHJe5wcQgXFU/Na36Tn1n
R0DBrbo3rE/dN0vjlMNr5ywcoKwKWZzQ6cC8hjExOxvyUJig3wIa5Q8jY3TgwSlm4L4ZXoSH7YPX
Ymqwgpu8d3wLyM1WyUzf+sFowLY0bbIRYwHySeZgxXiS6E7f55x9ulPSU/w8YtXcjGX6GhNDe/CH
LiIoMbffWFjzo3as9mui6+IWsINGpI2Azc1IZFx0EBYlZynatgQH6hggDN4BprjUxobGYqHdCyu3
ntxUaUSXmLWc6BEWpdyMTmU75pdz3i5XSHNU5LoGudkkBccgRrqpneBYQQE/24qkBLXjJMP0+K3B
9vdEWTJ2h7i3pgudym6vfCibBPaLC/ydt6VWXwbcpvuJ/qBTMPuJi6NIurvFMvWXemH2GyiaTQOd
m3e+dpL7uFfiZCl4g7Mkt8v5Mjj2Oukep9YleQrzyzmyq7rl39LnzKiyY+4pF7SHEt4pTu34sfC8
6ZsSMnsFOxFZ26ovabf0mvp6VuZyhDjKP6YE72cXzd07VqIeqytFHF8ov1XHmS6sDRdpJrE2dTmu
tkg6uFO74ilfpjsbq+XNJOT8LVjiYdvOw7fScT/IQ4A3aWyRnO3OKB4o5cuvRxhSP6YUU9VuoYED
b1y8NuSJ5Nj7izxaC8MaFBtgtmG0duZA+i+fyn5579J0fHXEUN+XZomZtrD9i1SswLRlvQgT1/E7
bIfl5JUl1h5ktICht1nuppWfuvLU1reHMx/gfMY7HIQ2dk6R4gNRqW53PVaiZ6jB9g1VvAu4iXK6
tOteHk0jyS9WwpY5ROquGqbswu2b6UChrLeXsGOuu0kau0Z383asOipGqya6LHRnnWY/m5+naJ3H
FH1+09NVvdH8r+OdQr/AtrmOEqaZDt2iOMS9iVzH8fUlzcnS5V2psIPGcBr2UYGNYA+8pb3xJ44y
KWrbSkSL4w8jBX2yaQzWfWqqrmXPQQKHNxAn9lD8d7CfluIDCqu6Kv2q2qWl7G7HjMlwonwfe0IG
5rCdn5sK375bD9GmBnTy6tj8SSfied7kLfnKMYo0vTukbhgdzq7JwUrdxZQhX7kUud6b2kKUrqO8
3jDpB++CDzQ9QYIwnlsOZpd4CuRl3a5z8iihFpEfbR2KtCRC56be0awn8b3z1EfKsP8UpZZ/wd55
nhjm8g8vYkVDSNZdGACrOfarKNq1Tb3L+4GhJOUljyDWCYtUo/Mueju49JOSRDHilrrBvLmfU7CR
ohmfejpGD64y5GMDDHY/rLG4Ja+trx4Wkd73Gi7LQAm5S+fpxput6jZy4u7AJnT6Mo3Nct1E5nid
uiAoQJyiczWauXnb0FpCSGY62+ky3wzd3B7V0DpEtiCZsQLY55TM5JOamhfFPAy3TowkoL25vmwi
xxipyl3tdWl+BuiiNwv3yaHDS44XxFbHktRNviXhwUDWsj4a6egHoXSxd9a1xVdANvx28h9dExMB
0ehCHvSEXx33WP3Ak12cl7Yb+m3X5fHWZwe+cSj+3ED1cnZz7eIyhqN4TbW592WyS+8Y0zqa7uyI
4rU5moBGUS+9oHIp/5HoE2bC2LBfhZ5Y5T2bsnawe94tiVs/2/TlCFp0oox4y9P8hiL9QP6t3za8
hCZvCB5AdHdfR1XED8qynB8U7uQfcdAkd1hq8r0chDz6ZBH8TQQWa5M3PiK6CW/qJCXCRdok7wMV
1Kc8dzs+IWCENA3AwnXJ6hDjO7OcWGB0qXhX5XTTHTMKPPFq84jYs0GSN617ThYOu4uJsr0DEUNz
azNTa/Dg4sa1rI4AE9Pj9H3lreNyWSlZTSXc742RLg9gqQdnN+hoftaqEXcJYrhmDL0aIppgdl8X
nbkEz8v8Qdlu+9IyRnS5Kj7DNaKOuJwIwrGio0FNlTHfunXTc9QuG/titgv/htEcvzu23om0PUZQ
TOo89fuR3P8lHuD6fsSAQ8LRmN9HmA7pZirnztq7aet9sWLNgNgwa/7J9s8HFxt5yOJ2kEVwCvmR
tttltPKKcpouEp1l/rNLp/ceQHXAG5P0E0+7pg0xYNHuSkJXHGwDYIMEy4C5THUb3CmyYzPtyINs
SCzEitd51FqNPEaSVDJ3R47ex0wSBlEL2WK1+Sp3b6WSBQfBrT6O/RA8mclYvlv20Bzxqow/4lay
WR2hFFxN4xLflgvyra9GNMyO0B4mKiMYo23iSSJ6GFivEm+sK/S14L0yBloiMlux5SGS8YU3b3LZ
eKZxNNIswJA3pY46jEQg59DoB94bluPIQwQik7cYs8bLLDBbwQSVAuN8YH8T8uapv5Qkuycanyqi
dp3fQ8/zF4LstA/XGtTrytv0hCQEE5Odfh+07T8VbS+uiQvwF491Sw9al9XiLeK1VTDLjfCsZL4X
P+aTE70Zi+8hGdmixOK6wsgKnLpPOs11dRhpnf9S5V1OCz0Wi+FgBnPQhSnbcgTpNPFoJBo6SpMe
2RHKr3IVb3mVD/hZjbrPr0k5EyuYhUt+kd7XxN9L3dX3dNavexLflojSIjGqUINZwsWYWsllUStx
rWp3tfvwusYSoVOtL/Ko8p/M1p5csBSBa57FODbkp0d0mK8V1LtLHuWKDJIhxuHA9mBcQLG6tbVj
DkDcdki6rjiTyl6R7lojqRJ9Mp7TIW8sEseGslhGBfcrmSLfZu/egn4wDVd0YBcaiTGefUt6tjHZ
PtNGNGShmPhGd34zuhrzp8/muALpgXehHgJ25VQt3DmNmV7PWhMMCDK+raIwsoBcnEsACizhlRgn
/0vSQQYMyS/Yu0pW8r5epgssgvK2NSI841Ym3qyELCVOFJqnGUZnvdjqRorNqkIfFNGqB3AYvBpK
LOkkE5zgBTshTuNatkT6p7k7j2Nsv00s3tc1AcofAbNIgMSTqI9W4gwseUlHDigrUbo2Y2fp5oBp
dBwY3S+ZwNeNp2vPR7flfnJUQxqXsIIIm8Qt+90fn6/XMewv4yPPpSLWot/OpSWWSe7n8oQ8Ub2K
zNU02QQCIxinnxSHAUtn0ByCMptQRxcRoCaOmXxT2WIb20EX2A2ksoJhi80/Hm7qCHvbzvTdGA3L
XHB4a9dKeKGlw/hltEi7bkWuy7Mxx8RyhkRpoHPc/g5hF2vArmYQxkG4dQSkD1ivnNTIZhKkWEjT
t8PQRut+IXe3aVng2f7ji/AvwymAP4y2Gd9ZvkWphlwv0s9z0Cr1aoMz9Gaps/g71WW0Wyks9h+z
9uI7Pore4pwzgaiQFV1f6KD75AJveXBzLCaYIW7IEDrctakz/Qlc+1+GtHw4n54JpukULIAl+vTh
jNbXQwM4jpdJmz3FkcnBrzMWktNL2ZbqUsd+dgB+ZxDoXjK3PnhFq2gtdVrOZn98oT7VjjASMyzL
8wPH4+MwNv40a4wbcHeZUnDd5rkJW9WdSxCPu1jaw37Jsz9rGgPf9Ou9yY+j2YypIQRVk7Tcr1+L
UwW9xudXAguCSiqm5nmQ/UKmVAZvf/yL/dufFBA/kebaGeN9KiQARCmyGug1c5Mg2aZzYFy0ZaK3
Q4Cz7rcf9Zc0pMe65P/+1/pnvoMy7VI4gr9JIP/8t/+2HeCXP9T/79/+kvijDt+Gt1/+ZVcN6TDf
jR/dfP/Rj8XvP+Dv/8v/2//n//j47W95nJuP//if3+uxYgd7/xFjafpZLPKY2f33sK59ijWl65f/
+s/48x/6XWBCRHJ5/gzgdVx+nsF/6EuWAfp/LWxci13I2bp8L3/XlzxEpMBiKybpBPBcBt//0Jfc
4G/UXAb0Phg26pTj/yXyv7neZf8cjALit7gFEWDRt/h06GC/3oUjCdUkGQIREqByn9MKOONW9k4/
bDLi/Tiqpg6C/Zyys2QCwLigTk3F0rXgII01v/efrVb/5gNJB3KZY3KpbOtzLfRqX7IG6YnQbBU0
mwWH330c25QROmmr32ZrnNQ2G3zH30bNyqqSFAK9RExy30qqRdT/w+dhYcAkFjDYX0ssf71AsC7B
wLizCA3hDt9MgT0lZKpCJJw3CiVeGMcW2JKW325gwhBErMRk3pUtkeAwBn3r/MkqtX4hv3xhoN18
kG8+94fk6PNpYmx0oopiu3cxXYBwDdt6aTgeSG0vGzlKhYG5mqZ6L4EFdyD8auz7QRQPh59u8tvf
f97PBQ6/KkPcNsDEfNPA37wKa773aZ7ed1Zv+41vYyxU7YtjTUGPAx9o5XbmeBls9KDjByncBKA1
fPL8+Fd/PI1BrgwMm25gXiHrTfTTK40gDBxYPCFQ7ydmrnPraoehPiyKEBHUInkObmwr3BpgUVJw
wviTwf0nPcEzeIvyxpKOTS9HwH8+fQvAHDBYGN6yy7lIb4AjHbF6PjnKBt2gX/1U+QsU0Hn1dUqX
k0U0es2jWvTA9NkO+i8qNZzxr96rfCq2OXQQ2lwdn6/l18sC2QJHczAZO53k1mtu1B2SRjNIm1CL
YVf4yJgtwo9iSNPq9f4YraK4IjrY9xsIpp37Jx+I/MvnG4VhO6I6movHKoeE9+mlunRSepi2/bCr
hIdFizGzsQ0QDEjCGpqYNOtAbHI4seO7yZjLh3KecGdNUlT21m+K+Jut1wKLgseCUV2jKmdDJ5Zr
MqpO+6/JXEnGB3UrzAdWJ2egFMOKl4t4zgC7yXEwn/1+RsTJstFKDxrTsA5lAZF4MxIIVGHJGa6F
qhOIL5Mu8x+GMjmCcYTA7Zuw+MrN4jY+fbWz4wwhA4sAjk0qG4eoi6eLF6pT8clk2HjYR3v1ANJt
xGu5k37rmqyeKI+b1ffpbKoImNpR06emNjCf2jaU+GUEUyrEvrBMSRSXQcfsikyEO22HBVYqqczZ
xvFJBSMJ+WGIyp3vRu9ZEAV3iwdvZWsXCQqOUXN+eTEFkUcYADr7YRRjJEOnT2loq2Ofjz44cgDW
q+L5tmii+mGc7LoNa4kuwMennYrOFxXRD5GSSFo3CXjW00X11aEc4Zvsx8FiiNYXKR0UQ7pMCGdu
0RHjjXU3rP5YLz0GjIvfJjGq4EBoraJtncWDEU+uxvzMNocgx9rE3ofMJOh7sRnp306tRTw8Iehl
7bHcIvL2kEXGMJE2IezIcvAN4c8iVEI61nlMwQSmeLCSYQqnUkCThZ2ERVKV+djumNylMPzMqty2
cnI+KKMPyMMtA0MioF1CTuV3IAvOhd3Cmn43RHdR4TQTt4sCKtJgJVChQyKEcCriZrsNpqJKT3FJ
8pUvJO6a26LER0DMHRQOHtABa9Gc4cwDlbCi060eY6JwOm6YWqFrcKw058s4Xb4v/OVf8FEQMZ3B
TgvmfqkikwTpKaVcLbImm7EgSUNOx9ZkDQ+FYxR7UB7XGAV29SKyLwsoAqaGCBgbFTAFHzty7/eJ
6Ntk2NREMd7iNOKxH1ajMkDmj5yhetjFNvapuZ1uJn+AA23q3KfcwPSNmLQAQ37YdpB0ZQ09M4jL
o4IuSaigf2wgauAGL7xolzoIoLRyPFokDupy07ZgHznNQY72C3uvh8m2T8mMULihEys4QvNf30OZ
ffAW0CsHpym9G8fLcZsOhbhiufQ3wOOJXbnqqUhKxDIf92njws8ltqFMf2tbVXytzcFCdM7vA6c3
X5DAFvfCFc6UHyaQdgAcCuvIY3AwNPgtVREJoWN9W4zGM7Pwq9krlzdWufJOt6J/M1IPozDm6fK+
11mzcIB2xL2aHHs+uLEv9/RWvgLOnI+2G42HudTLBVBoZlGOfVXnFXCpknnEuicyXPjnmNkL1gVQ
z7tIxqvVzsz4m4p6XVx7rAk4DlFUdRqfvHZ+jYIB1hoFlUa0ahxX05JDu4Lv3loazZbKGurtjq01
H+aezEnp9EeCC2cM9xRXn9oII2NRJfroqKLtTlFvCRb4CcoPrSHnFL0I4cNd4yGG8jaDYelQE78Q
K0Wcicsis/SpGU3Bpfa6abeItnzAihKSGxw2gknglu9DXUeUV4F5zPs7J/f6Y0yd+GXteOprFpT2
mxdb8kmN5XQqWnkbjM4pQLROg+WW1eHSKAsWNucRlk+1w+4yv7SF62/ida1ICkzPwXRIMlY8w8Ur
qI10H0OHD+OE0CsM5m3TpZul9K57UX4PhHUwVNK8ciRbrqGlLHpndI7Dr+sYGzU9KcgtmwZNckAY
68dbTP4+t6gfHwSD03ROso3jphe6iaLjHJn+RY0DnQOXR5phPvkc7RNt0Fiauna2m826ti77OnCj
l1Iq9zYo4hZ04GjN1nnxy7m4M1T9UkfQECVNLMsjgHWPoVhVfScM9FZFU3zT0uizoefdSq9I2enx
HRiFWZ3xi+C69oypsF4LYFVeGFs170BfNTlZBWGJ+6ZJwFsLKlrlPk16kju2nCxyw3OepYcebuwH
13m8pIHEaHa5IhfH1BouLYRBosO1MNVL4NVtyeHYhedtAGjbQdry9tWUL7wAVfIUyyA5K1odxxCQ
D25FEzPswU4ine3dnLRhmDl0XNhDYhwTMzXsKy3L8kcZjbIMM8NmGtzIod06/dy8GbRK7PidobHH
aezustJv9o2YhugC/KMRhI2ksbv1VXXvCnuyV75r6odeUoJ9dcb6hxy9iuV4SeYnYq3ATw1mJiDo
uP1uE1QCubcLgL0bwhJUzuARoHarHtjXoLrsO9WvNPrZbGCMZcZyavxlfB0X02Qi01KSs1WezoCc
RkGPWAkTiDwEjnJ6A/r+bJNKid+mOSZPPriJvu8qF+B5a9j+FZGo5ATO28/DHmN/sPeHNaypDUsx
LY/qNmdYNU6CTX65ggQ5cKA01rYZvS6Rn1jbqVWx3KiBHV7oDq4JN2+oKAbBxRTBAMV2W7dO957R
7sUMqhtf6lSToBxy+w4FD5FmSYG8ZWbbnQdEPANzdAerkJcglTx5HkawHRgeyiXbwZ5i0ldgFjOY
VSRa3NJ0OPd7/OhGDExK57u2k9lHRjBw2yftGBoYdVHCx6XaEwnkFaiPi5bssXC/BViGEbiAfk8w
HizhYWR1TizeM3c+irfRm/WpK8pboq+8lCVE3kAtHjUsTZWvTmmilWKiFSZjAq28fR2pZrpzgQrt
4dLwfhJNHoSUTIj9FGfyunabS9TtYiRtRo1C+TRUpXVOLLFzcmdEERHRrpbqTCwY/UoQuiq8x0rF
bwEcKG6nYKtLc29JebQBuhcmwfJCk+6Z3J0OMHdMy3KPoBKHaaKME9YYkqDxaN3nS2yHnZ8fMDW/
STtTXQipWhRnHjDrmjJh4/+wdyY5kiNplr5Lr5sJCimkULY6q9rsbvOGMHNz4zwJZ96oz9EX64+R
1VWZgapM5LKAWsQiAHc3NSUp/If3vvfiR82S7pAM2sUZNlwkCCvI7P3gtXZ8abpUwUFx8NJ2IBoX
tUzbFOsRFSpj4CyJbpJ8rKofsYe9+d4u7QIFs4d3PNqHIp70t6Bgs+/yXNjDiwitKN6n+YKgc4rH
xnMPPnyU4GBanzEvfkKfbRDoWLyMXWTb6sAvPTevdkRJs5aVsZsdmJ4O/XRbSpbSx454Fx6NSObp
byiRDCAB4c/dDzOPUK+bXOUGS1Di+BuE2yyTGYn/CKV65fXGHoW74Bk1XfRSTRNotM7Pr/00sg99
47R33pilj3WrqKrDDl6Fz843WJdbcy3hjeQ+4M+RVIZwHNEE6Oaz6Zzia6pBOLc1VAIpg/LsD2Rf
SVqFG7Jd5UYN9YA7BSM/KUgR9m6my6QoTfu0aoNLh+4EIlQV82sxHLek7Cce2al7kbGPo6wNqp+6
Rp24LM5tksqSA6VHRlN6LAiKqD2NjoMVTzDl/GmzOXyuZaJxao3DfgJecqRnzK+Gohvv8jgs98WI
J84rp+RnEkn4oGU0HBbbvnblAmAgrr0Hj6piZ0MSeiV7obnre38VUBUhULDamR7YmRN/oc1ztwrH
KTWHfdv6NWy0qduJ1q7OqnS7q5Rd+q5HJIoMbgA4UrqnOouSI0eU9WbUeMtxMHO0eNjL7ISmZDeT
S4f9pajjF07Xq6lrfDAsbK8DWScFpW/32U+CiBuGJKliGS7mOjjEDuSkssEFU8/ZR13WT3Wayive
WbfNiipgwDRu7MgLfqRBGREFxAXx6wpHn1zkavBPXsImvBegVPeTTsuNqOIfrj+q/ex4CC/6+KAc
J3pAabWCIBQkH1e2H7ldTkRIxkAE7Cb7CjJZXuKYvWWAT30Tw87kGFh4JZBCIJugvMrzztrxDxHG
Rv7f72rs4LeySHsyyTBh6+vvs2oUtwHMpI+pHKNtP1Tiro3d/JO667tPidGTCccbWR7upFE25UN7
xSry7OWJOiZSVm9RFT95gtCepIdIFxEdJbp23eGKkOZxjvYzrVhFQBx8yawPgquYLvlarviTdXJ6
Y6c94nunv1qWYTyg+maRUxOBpfz9MLjLNQaBT4GpqoI9ODLTfTRl/2iCpron76J7jCewImgek0sp
3A9HjrseENeNGyd3Q13DLjVZc81ZmJ+oc1D2KfZNLRyE2bWf6RfjLRKeg9XzKBWIF7kyO6hFr0BS
nc0MUz9Oli1C5xsfy88LmIETxmdnF0qvum6EfGsmwDJBaqKbMmL1qrAFH6K6feH56fY+mQCbIqT8
Qp/X7Nyy61dqnsfXokB3IC03bv0Cj3SXJzgHG8yFwQjGDz0M301Cp+RZ6HzSLn+IWjfZT1B2d24t
r3yo9FUZY1CeJSrr2g7vfUEZ7I8TkRVh89PJw2dHt8XJG1jDkvfsgCo31WZuwnzPkojcl8FyDgN+
0Y12SdYaDBiEcjUqo4mG0gIyQNmyuVrMt8tvX43qHQjmV6aB/YH4ZcWF3AIFOgyAVGzZJmbbaVhC
8DTz8I4pI9njv/qq1/WnDm8nAjrPOljGDYl55Tabmt3g2BSs5YVV7S5oFsjj1cklCL3PvXMSNFee
t5rLIiI095Hb11dZmrPDHrMTaXkIhJoWr+MfjBbgeOW9HgNNlFLpPxm4wOgqHHMcwuYq0BEqHd6l
3qEqiPSKGmATN8uQHw2zfOJy2tUrsooSmiL8ngOk7LmLoGmOzblqhvpKGuhsbtLoqyBZHpjbITtE
5dQJ7IMYvqJ7x9fbvoMdIbKZh0JjLkSr0q0LJzaLN/Zc3S39dKei7oF1DPK2IDGXqciXY5LFEPXn
hnycmPvRaWDa62l58Kvlfan855GQxkiVj3M83Pl2xyFVzmhYiGp3DRJIzye4FKv03sMg7SzATet5
31odkpqVerT0x8mnEp3aM00FgE6XQoNN8EPgANMdmkvmg9qUnvOQG1Bs+W03nfImf1oD8eKGXMUu
xX/3252tD8up6PlaamvrpqEPMbjE2aidzYRo3Cr2aiTyi1xC3TsFkTrDvhqTY1jaSHam7muJg7cC
rQvCaVpIGtzBA5XiXlkoRoeaGRIHlfWjYSrobLRahugWxTvyVL2Q6HqH+suz0PaFGd58y82BwubB
jDeYFSiCwT4L0kMOlXC+rgOvledWxq5zYkybTCe+mK4+RlbYgSQbmXWWME+JFEo3kym0/9jUM0mz
tEU90JpN6zIh2HhIGvVNIwGy3NRpLPH0VfVIFpKjCMTDei+V1bx6s9fUL+w9Qa1HY22c1zCcVPFk
4w/krWgRhEh3OTpQCdhgdt1JhH5xG2mU0TvVZHF37oo/oAz4BcuaJoKF9u8kpOXrVP8uowZPX9M+
S6//4i7YrjX0tIxPQ2J1xOWFxS4s1zUxqgzeqsVYnBnKCGpHKordBIf1A+oRC3a2wwxJsEWFA9k/
Xhd+M3ElaLMIS5ztKaa0NiZnvCjMQ+fP/mEOsXaBmWC2jU0K0ba+kW483vFkOyeUlfkdoiU4xj6x
sogBPnIRlY96SqISs2yG3AAw8E5H1hO6dvmOC6RK7c8liSeO9vinGQn1i0gz3OdZw2MXJN27H6U/
0hr/1ZZ33ruo24tpNaZM4T/I0veegjEBvKnS88CY0VKQGxKJSztLP+qxVQSpBgi12L6v4sv7cHGb
HId6/a1rgn8oDX+4HikPHFat82h8fe5LDLLlCrSdAwAN3bg0p0q54H6LBPgZAKtU9tElAtu7053M
TkkAFw4ZEVMZi3GzExTglNIO5tPUqUvewdohA4ASKyLaKSP5TNIyp/59skCg3oaGyFAfIfymsXp9
lfrBq92vftre8AYZiWAVSCVRSWzgj044OFPEXD448cIt7wkIrc/8g2yB0hl0YEeoaWeVCrZ3cO85
bvITyhDeZqt4iXpqHXdOkJhnDEx7GBhD2d3XVh7eyqFvrjM0akNanjjW9X2Ed5ozldkFrkerv1R5
S3QaTSLDSAtXpG+GDaDR8BCXcbJtcHO/QsNHTh50j9J0qHriCQWc1c03YnRPtLrTUdRMboWyDXb1
Wd0rKG6APTsXNbDW5na2YusjDpx4b8hNJfiL0jStBnefSzyDW/a/4pi1DFJDzUter7KLZk5eUBwO
O6KBFTF+qod91jnvlQKPJfFBoBhtz4vyfuRu6tO4edZOF456dKlOSIexaOE7WT7lgY5JaiMstFuG
H1Y8cPohZ9vGyHlPCIF2jlUx44XFe1VTcu00OQ9QkciMxpw/3sBM9w6et8Lu4zc3KoJroKzViYFn
u5V0HRA/Bur3cMoufjpUx3aGdRQ0KLaMt0CwZSYJbTu3rrkPBeVyLmHuONH0ZADrdxoZSKt9ScWz
5B9J6zx0GoIbK0JAxaMctmj/g1Ov4v7kTBKAdvp7tGHaYLQLrnKdpy9tB9miGZJbBKTjxUothp9K
nnIMoteWXVhvIoTqKWyIVSq+cyN3P5T9Xcw4btvXHlRXX8IupnOhLq/w8Bc/vdFxb+vCKre94lsT
ksgdzAz479Mq3rELgIayxtZMc/6mxsK7DGhONkZjVQg9RjioqoKC2WGy0M5gJmUoNIQI/HV7u9jl
78YBKaR40zLoh6nicncQxvwZpDJeRZzjhlb82pee5P8gBeUBzQizoexqHdBv59r/8GbkEjQZV2WC
ZqdKT/ClQZ+1kU6JkCAXGtSBfb0QdwNK+5rxZAS/tkTJuiCqluNwKBF00g/R0s6Lfmlmczca/QxH
1MdhYMLkCgdDgth8ARgW9wTosIA5lqn84JXTPIV6eJkn1rSAvSAZqfFeU5sxoZzz6CQtt93mYTTs
ceu528L2fw0leCXIFzkugNje9tr2d74TDHszkzlDU7CuYkKx7+3msIRZepStiU8+A9WboidTCUoD
O+Lcv8JlLY95OZw7P1Ubn6BrfNUz2T4jyt2wHp+QtL/FgXp0KgCVliKnlQTVh3kw+wFN6JEHlgKo
FeMaWdxcCl+dkLV5r3VmpfddVXW7esyPTb+8V1WhsZBkXz5yMFnN8xFFZ3GwSs0LYcJmOOgqBL4d
H5ml2beN0iTJMMXYEdKoXoUR1oG1uNriHRT7mvzAua0VlFpLP2t6q52z4KBwS2nfZ2UIvL1EB46m
0ukGf1sMYMB1QN5QketLLKw3koDBBRc9c44wfO6LdnQRnNvRUzV4dy2jpX3TJ+NRuGHzFBiTXhoi
M+FeRpE5ZDxxB0xU4zEbOJrJHg72pTVzGULj7qsYGlFXOOUqPf5tBhwnhE4l295dpUM19VFa5s1j
WvYdxYTznTU+OXQd4A0FNU8Zd6BMKu2rwiRPFbzNwRruET1f19XoskYJrFtEAb+bSJqrWqonJ4ZA
XJAMzDflhXV3LsZM/Wzz7tsVyQnMnkWz0stdW3vs1DSKqJ2COrrJJtzvTAFxXWOsQimXggnypk3V
zfGNEw0tJICwuEBjLM8oINXtGI64F5If8xTjz+v1VDMNSJBbNhSXbI4EC6mI2Rk7qOlYl62+KPIQ
ToTkrQYavoURmR5m0q6diewdOMzctIbc4rhPVtS595TB8ln2EAEmBhcXamRoc1Q1Vya1TLOTHrBz
j3yhB1Y8zZUzwSZK+dOUIMRV2hwLYs1DSgk5RspHARtwUtbB+EOgQKblcUlZrGZg7x353m2FbWrf
R7BlGRVd6EyywzINDDG5oEgGCQ9E+h1u+mlZ9xSBf+vUtEqYuPbtZNtbr4dW2oEMOTigJNkg29lV
Dh/w7BlejDZFyU576WVKq/wkJNM4hjI/QyWi34MZmm1kYdnB2ETF6UTlVxAE6krN7VNQsfcix4N5
ObDOrVrFEnbLuE9Y1W3GLHlHRcYALbfzOx6b6IebuofBstVp5kdeRis72lkb3fuyGlgj09FI7hXI
K25s72xruhGASi4To1RqMe+hB++2yy35ADmOUobCk0x5c+lQm1Vd+tGJ+U6oic0FusPJM1TwtNLT
kHyx/0T5lsdXEv2cuxtLlx6M/cTRc/Uv1TnDtsenS5hYR++agdZKCY+KIt2dlQkww/nWyC1QskHJ
MFF+5FgijoPr31RBfRMBXDjR4FRPRcNSlYPqV+6Q64IKkfBwwo9vZg0ob80MKMf8oYyKGKAMab8Q
GJ2zIflJZCLaMdt/hRue7min5nNVZg3ekNrcVnpuj5h4ye60kIjIplM3HGQ8O1YS73D3sFRUsAr6
zKIDdaNVDTD1twFd0i2ZUSfFpz4PYeqfa0ldKN3gO8QQth1KUnAyh6AyUr4AkeTdeIxRQ5+X0It3
rhWQoYWuIt5F6RwfiiU8VYOd3VUSzTxhzO2jg5QVt2z6RGUCU2wI6juRpgy0OnaVOKzQw0r23JZG
kA2dvLxDeFrvOPiB4GUa2o9Uy9lwCgHr4knsF1UeSy9eIRxWQ1hV64rrNi3EPoiq/pr86Azui1+0
bKWrpNmZYU0fL4C+Vzvt54wKqtYbf2MMA2btOcl0nbW0x4gk3f4nspmeAjIUBsIm0g5xKeyZ0IZ2
7vT9kvoRnGiU7qv6uxp+dmT2/EyHtM6pG9cJp2f8goGIlftAZGO6r9QFf71t8yiyt0JGzLvCgsgE
Okp2Z+vbvHrFOJD8sgk8eEfK07wEPpXJhn9MBzirLQiPrDIpp5g4aFpa232map9e2xnlzYZ0HgS/
VpqhqCSHJhxuOnT52Cq8XgU7BnQm/2qZV4xw1FX+RRAA51Q3NiXU+kDl9lVrspItcepSficzwyyG
RCH7RAJYygdoWmuuW+F4J29OE/vQlJ5mKNXCM9+STpO9Mc0ZmPuQrpTiY7fGqyJkA4wSZiQmUJWz
eZ6IOSCI2Yvj6CoH/Q7GhG0KadTxKO4GV03vujCkyZAuXQ+rzgoEV+JYwj1YIzP2K59kjDdApW11
KoCrfZIQTwqFvUTVSz8MC0laDI+/apgtv6KKQBf0eNjeeUh8eIm6VOZiZkOjP+Nukiy+uF+yovld
isR9YHGWv5MGwV2pVA70KQP0lZ5dswDYbbIGhyD1Xv2LAFQOriIyAWOaxDjFxoxBVm3DKFulYHY1
Jey5svR7sEaVX/ymGwC8LV1wsmkQZCtg/wOyBjR4zGJVEJ/QrkdrnXX3cLvIRYMulH8IqKIQ8UTv
MqU2mQc0KWIYDCaVWepVrrLJW2P+llfibMk26WtIi+eYNZ7aDLxznsZ41POJZUVIwRiHKHowU5H8
5HlqYHtUo5Te8J02P71GduT6kEtEFMMcNP1Zl/kA9DFHPlTHKEO2zD1HfPXop2j0mUhM+84vcUUX
Bm3FTmaT84SOlKk9vpRxTeVLxvKMs5bSTRngtRC1Ctx1STGRZpG3amuUFu9IFIJ0F8Z6gI2iCzQN
UTq2nyBNCIJIShIMNqKVjCaiBuhLyjVrt7MjIIsCpjP4K/yK5EJSp7rtMk1N+gNJWcaHtX1cmnqR
wdlyGPO6TgoraurrKdpZBf6DjQtTLN/Hceb/0I7k8bJx4t8Gs2esbTKK9C0bSTuMFUtxgE0o++MI
dgubKm/N/DNiNWvIOAbdxkv0IkmozvZEDyExCHua+t2iYvT8I+Sf57ppxFuZ0MMQZVk10WFpsuq7
rhOouXAWlzfPReTI81+4DwUm2TUbnPcIJh3zaAo2gVtcEfhT0kHAiU07LEnUMYqJSlEkycu0lKI7
5KZrskPKHfEoJjNcqdiCJKUhUUHniZtqzQhpfPpvaLD6mp033izOE3+Ba2RIbdQiQVjhtUb8RNof
3GZaOoRkFDpYM0Eqbe3Tsgq+ROc2LDujHiZc3aVEVXhj/8fu0sJvNIZxK4kdnO3zgCw/2pE7hnk8
TnRb8fbwxKfp03Hck8CAK5BhrTMcpyzt8chEY4zvPeyog4lgxcwvcFUU2yDkft9MYT/+IrSidfa1
0QRHLlMh1CZ0FtbJlp9BliCwuJ12ukU6za3KAJd7QOBRAUfmgYUeU605eUvnkaGJpahKffcOrCNn
+izx/eEKE+D/22lg+TRMmO+2S9PKL8Kh1SXFGrUbiDH0NnxA1992dS5waSS52sTeyKaJfw1hfIGf
MNyMbuu7a5hK85wMg7DpmnWuSUJVkHxaoZy3xBB6uZtamxwpqer+h5Rp+tk2anppGFm0WD6DYkHZ
3ZFuoBaKVPaLed/vF1EBpcrs1t6MYZfufbvKUXF1teVxCmWF4nvMmZBm0vOx9orUf4sjSrJDG6U2
D4HR/J2gZ18Zl5l4ZYBLgJumG/f3aQyCFNJ0wG6FJTGcuFL16MxhIVMnY0Lyi60VmvQdJhpJIsS1
c+1Rl3AvuhzWd3E7+1xGEZjHuU1yskEBEb0aX/Ss6lpcXChzB/FAbKsqLmEZBqTYAXdIsXtXctgo
/AHivDRM5TYqStaoH/BmPfeSNhZbQofpvod/AypTEHrEu6uMoEpV9MW7aHTkU2A2lruJNURNPgXZ
PRtv6HIywYpWhxt2n4wjcq56u6uDjoMwzHX2GfRByJIXZPMGidAMEAk5jneRiKER3Tklm3/dea45
8dvN2d6vVeqdgDlFD37qWcvO0vRNe/akqjhNXM+fqQkgaQapYCaIIT53N/+7iZy5bmdcFWLOwmfA
x+jcOiWn+ECNhI2xDu3hzQ6KKj7gWwwl35xwf43BxC+rhGtx8R1Jp+EPBHUc/rFQ9U/+hpUMJIRS
EBRQWrPT03+SZI4lFsGKFfh+Lp0ZQYOlSWdwc+lTkLp6YqNiCeqIDjbtqsxZ2w1bKVBltYqf/vFn
+bNymI/Cp0DtDZZo5YCsNoG/Ec16GdUHG2WzD9FI6K3tdhkut6LBxm6XzSowNIvQBMybjgQdHIy8
5JzI/TdF9b9kEfgv9f9/5xn4bwejWoOu/2urwPXvrvtPrAJi/Vt/9Qo4wV8cME++XoXmoKhWWfFf
WVR4BVZ2CbCJQLIpd6Tz714BL/iLzbBZ4HVmkeO5q1b534K9Pe8vOH98/nwgNcBTW/8rLCr5ByXl
b7XnkleI5KXFf6CvuJ/+/g7KJubICvXezsVT+V3oTr+VhUyWXRURBOlaSA5Bb1InRVjR0KxmhKXO
/XRjN21DCqDO5bNvFhQKIJcMrxdqe8RXbo27bqnneGsQmk9bDlplk/rh8GBUMs9LRq5N9RYih+/3
aeD5PkGTPSMAg1C02UMJUMk2g4rUA7Kxq4PwVOhccXeTxoC7IXvkW6MDMfky/ZpkBVOw8GRHjGkd
cM5HiLFIbRhHFo6BO5HpsDZa6GuahOI0lizJvQlO4DYs8vQVM+s62/UHPVDHNabeu8Qheht3sFzi
dyaKIFBW+LiXSq7z6DGzLqHAley143I/EETyTW1nXRjesSEZmumHyhfzAAJdERqHwnM6FK6TfxD9
FfQvM3lJ2cbtbX2DmGK+9RxOyc2YyplYncmL9xRctIhIkotDYgLxhvaBmEa/llSfTRkuryaO6njH
xL3+APhhfHLELWYQmWsTBYOZkddpPFiGPi7t1JcZrQRCcBcz7S3rxLtR/Yr5b5pcoqQhN+sb+l7y
HEl+zB5OAdreslXr235ks8zJNVo3pF6qhQBAEz2hDDHsbhFSvpAPAj6v7KnuNry0CQFkCIX7M+/a
6LmzU9pQU1S6ORriHMDWppxTm9pHDEACqRt2BGd70t4j8aSvnBHd19twKdV55LTvgQGn4qvvNbvK
minUZhQmyoDhZP1tS+fjHJHmgUIPXNerNnIMJ+9QLwPMmMLp6y3FAtRyqg08BMIpBlK+WsVgqySp
15yGqhevugtYZ06M0+BnOsOur6xZ7UXdFzblDQyqne20Pa5RkhzB/Zd8hoG+fzz1vpo/XTyrrxLb
LPdMUE2fFuAX6LLM/OSulzJOdmAzCErp+pBbyZAR6kIfLstrY1tgsuOkbR6kpbKXVDCe3la5l7Fz
Ky00jCgQnogW8eM9W0abeVgTpcQKjWvBheHutSN2lblNlOPbndV66VfQ8DrT7lEiT1VvvcgZevNp
yPvo20a3OB/LkRyVHVVWkt1NRMdQWWinJP4HoccxbsYCImrooFL0ofc8h0uE9yOVaWiOCKRRxaWd
uzzXJl2T7WenSbbd3Ip6S7kMGTJm/xFjwJZ9vi2kQAZHwdoxS6Cs2mZoyS3CrnT3DtjGfaFaIB4O
x6WMt3VtwvbGDbKBPTa4VAanPjSYq6pQpTxHjCHMGfZTkR6SJSo+bTBW2Smw2vY2T2G23M0jU4YT
VShT3LZduO7CgtC5lSaEV2VyvbBxI3Ny3JkG19bRCnLWmrXWE5tDp8VHC6ctfIRtwNNsLxXDF4z4
w0OA2FsA7CDk5TSZCYbBVNuZeG8DJxX7OOkkWO5cEEDcsGp7ZbnkETbDZH+is3OxjztzalbWFmgX
2j+fJSXWopaLdMf23QsfotEh1iQOKdoZ7Bo9Xvdz4ooj4QIyvs1cnXx3/hSjrSELh9f3lEdc3yRz
2yPxUvYzFhod7FU06d84I5LyMDLFc3a51yX9cTAw0U5TalGxpUmpLn4G/fxsGeK1DsGMlPDnAkKP
zJIREdxJ+mmf0Qpl3ndlqeFXu2RDddVTDYLwq73upaREn7mpjWQjQ0Wf7xGMUxl6HjGiW+JDWAW5
6AejB2fGy+C7NcKrtlk+vRAJMMsCXiJberYemWrgLcTPlYn7yDwDXXxvi75iecd2m/KY2czRYVJ/
6SrBOIUf276QndjiF8k6/LRVg26iA9BByJJYZ10t+uuZlRfyHggsYS/2Ci8CEIIF/L6hp0zPlm2p
77pt0LUnaYjxgo7Qnc+hH2t3742CUyoJ40pxA2VoOwLZqH1AABFHS13jwY9Q+FEXx+wbT6aUwWvC
sS9I/XBozOw6NBwZqU98CyPI9oIWCjoNwcpGn1Hmdr9a06BfQ961PFoiDB9bIG7tqQiCN0tVIKcL
mS7HPI78yxKa8dPrgfD3vnbIdW17ola8dVRaTdWjkUF3M7Zt8d03sw6OdlzOp452gFOTH/GrTr36
G6O43ZITYyteIZhSAFL4C++vEejNxMQomt45tJW/UdyUr14nxfhopSL4sQR+9xI0AgD2kExIr6U0
oJWXcHzJEqtKCW7vQQpxgbyjKrgu9KekaC1zCJBgtvEJHAwQBbAmKp1oFLKZnabwbeJ0REemp8m9
n2SdMUlY0RDhPvZyNvpNaUHIpcDVb0NdxETT6TD+yNp+3XvWqZ1vaGWqlsy4QMgt6lMXSCWYhW9+
H6y8oRUQwA09Cbg3E72UgDPU9N0ugOt9F5sYDRhDrkmzUlPOOzXbwEFeSvJxvXjQ0zmGjeH/1cr3
P5Xw/6Ll+UeV8G1lhv/7f6I/QVnXv/PvnlmBwxX/pwgCiUEO0+Vf62D5l5Xhh/9QCM14wfNoYv6/
ZxZaK3bRAP+bzaQDp/t/1MHqLzwFND0UzmBcacr+lTr4T+Y/qvPVoKocDzsbHxNr/d+XwUnazXUH
jeGAnQ46j5w9/90Tlf9gwKndu8aii0J2UNJ153PIO0+01l1Q4F6Yc9Gg7Wyg9/4Tq92fGk0fPqxv
Q4rFOocnkfSPPzkSSTPiBxsrZGdeWs+RgqC2i7BGIWaaiOpiCgG+D4fEMkJHn6rpgQ3kWHOottXX
31zL/8QbKv7eb/7Xj4KLnlaF9tn7o1f520ZTk+7FaB6I44QYZNk5zSJxucslgsTXV+6TU5fup1QM
t3amMsUvLF5AcUKWP2QDwKgk5yFvy3pbOBP01mHpekB1RNTY/8zF+fdeYz6oh3mUOwK3pJAstP/U
zwSiMsIQdojuHmHnQZTV8Nx3Qzqt6Kjksy8K0H4FYiZePu0ANy4KEvnhJ9gEdl3omH/yxTl8Rdw6
/9Fh8YmUsn0JEtK1fQ9Y1J/cxrQ8iyTXFvBEUIXpvijhKzL7HdPnoKDn2ZqZackx9OwOwHbmRsEx
1esx7uD8IutHuot/CNyl/PZMsob6jjE4O2SVAuhQ3HrDJaqtZQ0kqz2XP74Idx+wkz8I3zSI1jNz
1Zgsv406b0T+BBcr3/YOwJ5TEKbRuGWh2vq7pS291wGfVn2TdB0J4E1dEg8N0Ip45VeLNOmfvpy4
5rNuBETwjH3CrZljdzp7YvHdQ6UNFgx8esw/Jt6up9weCGfL5hyx0xSx/djk7ZwhOfHqLoTJZ7ya
RM7I+q0nuFoswJhTX2pbFk9e4xvCT2s9PbBPQNyXkYydXUjM7NGg4Fz6CtrC+VX0/ehQk9PCwuQA
OwqLWJwYrJeIUbRXyA0lOCwdETYKE1tmym6v27KyKIj68WQvhcsq0AYcR3q0O/ob2/iu2NVD0hcY
NurVe7PeF1vXbmf3Br+ZZpJMXMmjyvlFD9E4zeRvIEva42LXv/H2A4MZyb6IjlOigfc3wiFmSadc
lG1NZAzheK6/OhmqpkGhSprF9eLo/sEaxuEeCzgxK5n1AfpnD8Yh+AWmMD+Ern2qG/eqKZcvXJw0
4hnz8wm9eezDEFfehFx/BjAZT9neGvsG/iYG041VMoRPdXrdQB0Gb8ay3f+le/cOJWxMYjg+KZ/i
mSzK6jKhV91WemqPRgcXz9PkoYp3g1hm5Eg/OPWvyoFRzr0ag3diqM3eGHF+crGtcbiasz49dOgj
G2QeE/PeKI/iHZ3RtEbAU9HZXX70/Xn4ZGocf7A1202jfleNU7wXDCbzjZzKlYNvu2yRqyz4TEKQ
OYQ7mjevbe8SWVvXVlbnzzNYtrs86PWPHAsSxtPU9T6dKM6ic9A54Y3CG/7VFZYgErWsG/BeA2z9
tQG+d4dZnV2SIBayZkLifENWbRVJkSTPNujAh5oteD9dK/qNR+BSTCjT4g2wz4fL3pyse+c+79uX
shTXSK/Msa/y5MArEZEC6S7ulRlS9yqbYHWNSG4GXJd3PqtXWjgzPnciF/sm7T8sX7v3RpRMXQNs
NMxgO5IWwhp2J8TF6j1J4upiyjhtDuwP+vSWZUk6Hg2/6G+2fsW7RCoH/LqdFbkgYTqFVzJZ/eei
gBS3S2yH8CAmk5beRt00DBifrFwfwX7iF5ynaNYna55qvNh2HcEwS6ue7KrRi/ShmnyyxyE8yi8R
jDGp8nVsKiSpM44bY7q0fOgaW31HkzHVuV5NyKLshgVp9dS8BkRuyCMY6am4BsKEE4MwafLpe0yC
sP1mKkuLuSht2x0aLBet02INIThTlVZftqbDf3WSMaqZDsW1UcxuLLdg6wQH6jD4Qaa6o+8ZrT79
JGqDz0jM3Sp3DgczB0T+opR6ibrRMWu+BBm6o7f01s8wUYF3CubEsU8zCUc1kgKPABg0jdpFzGtj
S4ET7pFrRSysE2P6umf1idAqnIo2fbXqAHEzlSgi1ScW9LJ/rsi0zo6LUm38EUGQRZHuLsHyhV1v
aAhb6v0aaeecRWDJvaUMqj1oK689Y4KrBsbbC+f1sYEvNe26qRfTs+Cd4LNIqsR4S6FjzAnRbGFO
We/Ezosl0zYnBWZhtWrHkrC0SiGx+GFIY4z7Q80JnsLYlGZOHyA1O+MNl0h0PC1kXn0iC+8CrJkT
77wftFSB+n8knUeTnboaRf/QpQoQcXpS55x7QnWwQQKRQaBf/xZ+kzvwLdvtc0D6wt5r39YYeOtj
n/VOA8DQ+mTiEiuXLQhceUjAPWjZXA21F7qbAgsRwZkau1FfDKlXvHc1P8111taJdzn07pTfKtO1
wbmoJoLl457Ar5cEKQ66UvzS9e1srPSfHZMm1QHMmhNecmSFwVvqNHFxGRF021C2LDkhGjGtQP3Z
+CV6FSRQiJi+a1RTrEiIwXHOusAv+D4XzxUHwVR+uEusHnNMJbByCacmYz49dkVOOkmG2DRYmezN
UcZCxTUdO485b5BF7ioRVP4R6GiytvuFWQgL5zVn+3A+RuVY3I6a++9PIOpovcE2MgN4Ehwnt0Fn
4Ft5HDzMsYZo6X3iVpxWqL8iQ0TdH2ZUsONF8U9o7W+aa1RIyK/7hZxW3N0gsa4S8i9Jskv/CbYx
LiDeRoiIkHv1Gxw6e+//Qm9EC+wom/9LwNFzoAdnt92nNyW3GKi0/4vGI8E1zNTwn54csztjzO0x
TbiUKlyCSI+XdGpZE6ZqOS/1FPjnTbLp1ElCR7POCixFZh95uKuDf7r25p/Gvf6ndyf+Fu178k8H
TxY7mvjknz4eCRBaeSZj+RMzRO8VxMqNK64s8LkMfX2CaYRtnrsngvejb8yv1kzWAqGQeiHOiVvM
zoT5YAyhs56PM8tgxjkXbQRfzQGKuobDMeeedbvsIcq/vSBBtd0fI9SdVNe3M5+qDG7HmTEJsNvb
2Ib+Y8heaN/NcGwydWE238FmQFAcp2SXnw09Nu7VvU918NfHsVAFWXKX+mPD2rs4t7PCojIiMbI4
HZqie15wPqR6QJnYvo+bJSIb/UdrYueCdwqHfLahDzcLhcsZeCn68tJV7oWx2Tvi+muhhrcVcn4y
Eh8WNuE+2hwZbGKhWtiLKCDosTDvM6byYhzz+3AgBjMkT8FPywZIpPcQs/O8oiUdT8FApKhv0jNp
iSPGzGX0K2xCjPydn/0tvV7uTLdROIEDIC2zZ3kZDNUN8ADcYfmiUvirGLDw2h2glTBfLyfCwaCn
1H3uvLIOIGYIzcZX4GvQ3F72MRaMUYgQm/fthA/K2PIe93l6RsmVnmTLZBBwLzIfb3aOpm35AX9j
afU+kO09ndFJueEHO1mPQ02nr1E2J/clNm25S6LIO3X9JK+ruAY5OrqEnrvj2djKzxV/yIwlLMck
5E3rqQ2n5dGvrhZUo/zG0jmLQQ0cWZ7rQ4P0dTc4zQuJKcM+seM97Wp+IWoKYjeck/PWaqZgbALY
dYbMj+R6oRHpt6u5lAi+Q7/3rlYm65j5fA5UA3tU9fs2Qc8weog2Fo0+1itWdS66KTifyoDvTUYf
S5sWfwvrxztOHfimeBDwcKLcD4LqombjfOHSeO1L3dxWouz32ITeGCdGT5u5Yleo7GpN9HzCQWSo
ggPAwta7k445ZtNP2FKDkKPHbNxE7ykCfE+U+xA6NPuB4iTnbiSYV/+4Xe2eC5/hYknZyKPVnDol
nJsUwMYpVK75QTff38gURyFeJvU5pdv2Ynw3weyfeQ0eHlmyup9buACjoIRZjHOo1uVoMITfgJe5
HnmdECtF7g26WbwpZWcuhRcwccrddWecmsFQbyE44QVpiLAOwsfu36uTjTezx1HELP6ZMCMHcz/o
lyr1vsGZklnqZ94J0Px0KntzSUdWQ2rxlocVC8x9C2BmH41Z/dMUCctrFXjHcemZgyPg8ax/Fqr5
EamVT2Ar9ki5oo4V5Vs91I+A2FFBI5hGRrV5DcXmOtRd+1UE1a8KSmZu6VDkv2uneNNDtAVZl7pv
rhUXhBq9r40X7jrEEefEg4h7VzNCTSPzzPq5ONWtc1d7/a8f93y7m7qNZXBzkQJnSo4rFfEV04ot
i4gdPgDE8TYPVLlvZfEnsj0H22bbhA/6PVPnAd5io0Q7InBSrHV/aLPolM1+8aamWZ9Dixl/AL8v
l5Jgcl7efw5RrsKVcGSSu5Pe+chDQf5x5goqUgAaDO7T5p4SL7kfM9NfxqjeD2FrsBZEzkS4JEl8
cHAG7yMY15S07K6/KwEdv+N6Lg7Yf4gdzpv0YRrlDSuP8Mg8rDmJsvJfyA5MrnUluotOQdiPA7+E
JjAo58D0nVVy3rtw5FmInltFu5QzrtkFJds1iNs+hmxF8LVSF+jF4xtBsIFtfbPPvLn/zMshInig
DC6QiaWHaXAhZvvr8jKkTOAagQvkCPgTvrUcizsgp9fzMt9hveNADAf5ZJZxnVG+a3/zkoNXH5xH
MDfRDjELcb62j+/Wwg+PPr0oFkPs5HYcfnXb1MTASv/J70xAEraEaNDY+to2dKbMLLGwqPK1b3P8
TZ1nv7wucx6azUWNQ9HbDNWbubr7Z7QGvoPpev1nwBb/zNgFLlpopgHl3Fn2f8c2ghzs2/b/Xm4E
5obKuK5GXN48+Q7aoyoDBtwNmxU8/GcLN5KR7gWfkfsRL2F33sqONUbbDQsyQ8JhYIOEV0RPDifB
aPWAqXR4t8v29MXVUZo4Izxv5mH25mk+Zcv0ZkICNFlaMplPJws6Cc0atRc6jkg/6KyxezOgimWk
nB+QNlypFXx8jPuGFSgCl93QNTjPdWjlMeDIOzpAEnWDkqpHmDHNUKX8eAxOMDgbZwdFyzv1Lga2
YszVnko6QVAn34HF8qzBNSN3DW2QUXFwaiY77MfO9N/4x5rrhaUGSuYmQZXNRIfUwXq6WQfACr68
LkD/YKYJ+nlvE/LAiCFfwNhHWOMDGg/h0kBlsC13xaZiHAdybA+wpOSBIVp4hFJr7+WYXy+rhYcl
gvWmWMZrvy4oT1tAyjVKyoL18cQhiV62RjQy98KMqGgS1HnQ/uOztfKjJw9aAkmJLdKkKhcnINv9
TUk+4rSzGDMuuREQbitXfajQ/wqcLLx0UYx9L/WwCZeHX5YULKPWl6XMs3YXeQhTdxrd+UXrtulz
kY3U32lTh95RUHJPz3AFQ3ypcdj0VxyaMSAB6ltW6wUEAeqVCVxGRGM/9Pp50DzrukuQ8dBbYBRp
86NQxZa9573xiXj7KCVFN02/Gs4tp1ydrSjmuynzG5uHcCZqRkpEt6B4zSeeMazyC9ECcw1QEl/V
a5hE3x5L0bPEkkFYUc0ca+pw/sSJCRqaMYgOwwFF4qUu579imm7gS8jrJUjv03h9B0VF7J5bE1fB
JCYnOxc4BWMwLmyP04X7u+f5yfY6C6/nIL+SbfpB1PWTrIcfMkefwwWYibVgW/shP9c07kGy8J4m
ETV409Cbq+mEI4tVHlixusKURu7TodHlh7Op63WHjcm9iycusDIbkXP7+fnsppRNW/5IMt1blg9l
rrdtwjVL+BPEvyMMnuPMYe2u0bPn6T9o0s9GImP2HCHkNWxYKJHncsdCfy9Wc1Hk/nmwRJeeQLRG
lXgO/+db+OklEI/7kMFIseDyZQ9buSlfSI7j0bndJAGLXM/zEN2kNz9MZrqbquZH5iggqiZAja4O
VfmncqZnTGtf4fQ0zelj3yU34Wb+Ivmd9NOkvFwQYpR999SvJOslQYuJI1QYBAqem71KOs0mnGB4
NGZYBv/OeciJUED3qx9A8GAR8zGD8z8RJm2MMTkPZxmK3/aGnrC+Yljh/inQc7G04VwjCZJWYd8k
PdzIMewc/NreJk0Ykjz9k9ohK3bE67UYNYMqu5OMCTYpUsY0PYxIBbuMB19dRa4d+jd3TrrXpJOs
prQZ+gfXdutyCtOwid4HSlYWbrYRzqHkluLroRzh0WRIdCbczpdnItDRs6tdHBsz5KP12CBZVnvT
eoQ/h13MxLzNWPyBF0MBQEVIofXptC4qP10n0ceYQmc5yAz91q6ai/Kb/glHetdOS3ysqiV4Yfm6
PHMdcOYtzkA2moXngJKxKUNAgOuUn+YuKBkoCFqJu2h2zSWTZ67CTBL4d8mM0n2qaPDnfRjPw01V
jPphsJmYTrQK+Jd5dOKN5rQkt4vgmQPEELrdNTSe6rFkTl4cIgToPoQEFXeXSdP34QVa4OoThNvm
wrJ1urWUc6HvyxxpwDnOx7jZx70ezouiyJ4w33DQyrycz1rrjhYzOXqBa7dORzT2ff3e5uRrYe3v
1McWudveDplXljcql1K/1Cgb3uY1dNqbbAzCvzmN5HgEWMJcXVZBzB4thTPEvo2vcN9Q6sIUQJbw
MFaltVc2BMJD68MZfzKLtg/o8hguDQMpOPgVR++DMWGm/yaySK/BbhHQ6JYG3CIddl3ybNbDeoIz
gLMN8zreEp84eQJ+vRgPcuO4pG/yxc6bIGcsD/OSWyBghlqeN8qUf8Axuys5zDS4wPbc6MVtYmfa
NUglppOX9fkdDX7+yxpYvwRR43TnoWH7v5skK19aSa8br9J641vYEv/WhUlLRx44hJFd2LDBz58N
RCHlYYUPxhMLZOxwSfHqVOTHvKRB78hTUPUC9jzqm2Q35EtzW5fBCOlmdN2zikKXAq+oMSJOQyc5
N5NKX/hNPCLPTKYC66GewmmvyyJBQUrW89fY9XFLVSOyH8bjxJG2br7wvJTxO5LL4JEpCzpxFgSk
0vOx01+OTlDucUz6KUP/fv5T+G3zkKjavuTMCzCgaNMUnGEO2FM5LBq4i5UwDIxHJ0WcEY5bcEfV
i4wXjtLZH4No7w4MzVH8gvpDD4UOzILrV7G6WuwEsDWIi+Es6VX13blLEoMjWVtDClMRfsIOtGo/
IoahQ2vSRj6wd2jB/aBZ6C+rOYvak8c4ud0taTd/mJp/41HEhflcwiD+CcYtVz6DG4kgbA44oOlM
N3e6ss81o5EUC5ObM+TKkvZQCs0gMTBt+FtyOHX7eBXm2VixQoV3dUuXK8aRLBG3i7M/U25Xw9C0
D5D1riKseHIaPE5jESNRYn8BbaDyC4wLagm58/hlxG64AIajyGMFV5G8gjfOuXxFBNok90zf+3rX
5BrgRs0IE4NRlXl7WwcprRAqJBQhenycGs97AG2V3lnCPOK/tqn66EzYqfgeZQYQsNDCffdkwXPU
kxSpj8qTqjqQ4mF/5ZJz+tBlhPKMBrObr0MVcdLGqVDkDbWER2AFRXK+F4NnNbMrgoG36YgeKeR4
+OvU6YHrBjg/CqVw6oEXGhhXGx8e1GIoLWY18MS5ifHIax/yhyLskAEmA+btg/LNhjppmjeikoTk
NBjRaevV5ubGadwC+3NZPwIlp/2sh/CenlN95HXZfMdLI+9J0MIPixsbqZqEo5IT2xFLNNTsBYi1
bkiLjuZ54PPDSSP34A7R9JQd/1VoNQBK4FvHjV+w1Ypkww2BAAro+eiIfe6Krj/lbsBESdXF/FZV
cLrOI9ycn6U13XObCUQkEjfHeBCRz/x+EwojC+GxfUUx5ffXw7gGLy6Q9PcZNAA/Reo3f7Sd3d/W
t5oS2frtC4D79KPhe7gpy6h3d44zZBb9UZqPXM0FWIJJNnx1Qynlu0eEIJrDLsmf5tZp4Th1bEdj
vMELPF8R3w+AMtjezgGGknzzSZB1Y4tjC9GVVz33qzeOZ5+b1GvBEQcgY7+9umP8TEDtrLGVTSwE
cAUxAsOX5j8ZjT0O8Wj0C9ph/cMygfwultwocQYCHkCRblyKMxnR1hy0TobljJgpLLBjmFlCSYtc
kN8r/K69clp6J3Lk5w5XHKhXquYx+kabnX9nzthd8Fezip6zQiAJIvvwoTXLcDAD0V8w8cnlJRk+
goEuim7YaCVYVxTGOHyLEzlQu4XMlXcunYQAIRR+dxXYjL/WW3u49e1C0kWywAXBaCcz0ipHp7wg
WnhGzBwIF6LjBh7jhGo6RqMNuEQr3ZLWEIbsfg3n8MGRPn9ST6Lde1aO4Yvieq+vJH6Gcedr3HSo
4v35S+KUQnKDVPeBROHkD0n0NQxVQn/tgSWPdo6Vh98EiGY8P0ahM5pDsQTh8zIY91OkDYpqDVMa
Gdu8gJ1siBTr9l4CiemgZpO9WFXlzzCfGNCV04SQijXiUJ/8wSWbvmDWzObLsysnSoJ6ag58Q/JF
aTp4THHhsSGrx3Q6DiRvfbRJW5DMp2asYag9yyfEpY4+lHkn2e8l7iFajX3XSJr4cQUpRLuwjKp7
A5eU4UFV5QmqMkaANymRYqjhWs38NGOJNx/chX3DYxJHBU7A3idlM4kGwAKDNM1tWxYKNqhQKjpj
dtRsjJTSHJdCdj+ZDWdzkDpdoot57BXaXZLVXuUaOcvVqK3/Jik7zdHMlMKYPdjS7Bwhskc5ueJW
+wal0xIzuQcaZrIOgmVa9GceLLIJzWPbebuxbxsXV24gPwhHktgc3bJ+roRW/ivI8uFvyqLqacQb
+LQlVGaHlpSBv6nS5Z0bA52bEV7BG0sNgsqhU82d6Of4Y2UI/ChT8j9AxPbZvQroEbrQWOi3csB7
xHyYka5v/OmZtXdcgjlpeQ6dJW3vaNV9/zEYtzZN4cQ89pPfkliq0deebS/Qek6n4f8IZZpNPVuN
I5xYIf/AHvJ/zYrPeSenlBk87szgk+eGconAdLpBN8ZndhA6VN/BDMP3sGQ+E2jt07zhy47ls8KY
qHdTlFF8rAaHPy9EEt6qQpCwAgByvU0xvhBgB1EKYa5FKUCD4Lof7ATikBigEhBJG66mOrSVaS9E
puxHstFadz0AMVxQq8HkKtxx2Gxsm3Oe7JKFtUm1gAbRYoqQcbSz/gKIUkvmDFMtDpOOQYaoCvfz
mV4CtMQyykh6teAgHonAdLlc1STeiRObiEAZCM/Dv5dqtJABmX90VctQ37P+NFvPgdYN2/dCC9+g
j6MSDh9YOq32fOmyZiMf4BLdTX7mKPTd7Yq4eEo7MCfG846E30Tt0V1qfTOOY/2kR5XTaxOUyZKT
STUDbTPPfyJOAKr4LrFPeDYUTo3AQpRtgnKAXJG6IEnwcH9JNTvvCxzc8sqdW04Kg1j+erTTFF8N
qYtYY2DsV+0bVKXurrFSvriIjYYjzDDWT2wO1hsmSrhsGz/LYQwteYcxaZI/iVncZ9WbVnKgsPs8
esHSih0LZFx4bpFM5yxvenNyqrXi7KgCyrI46Yr1WLg0+7s8H0lmY+86W+Zgi3nxqu1gAHeb+Mc0
azn8RNwkT6PLkperlc3XrjXtWlF52qrZl15pHrD0uO+NO8sv+C4+BVQwZd89mD/kHt7CdITPyjBz
GivvjoXd8MmEjWVUncnotUbByROnW7JBk2y75RLBkKDm3YVy22NdBEMXei99WodXTbtwVYouCz9R
R4fBmYoGoHuxKZ9lr0FKBi60NyApE6tB4nfnF9iy86HjFWoPpMRtpapNxQ3rDR/tg3Ec6qFa+QgT
OCUuk5ZZFK4mIDn7wdruF+zycl3keiohzyzTa4BbvzgsSzb8mq0u6UHpyVNRGHnHGZLeakOGHTlJ
uvoiEyxzLkUnZiZpVF8Pc66H7wnD10Y29rMPpxqo32OgMTh7oJXcZnOIUhSisfPoM8YmL42JK5cK
XujLjmwdtZtF176Xtghuojqu7/16yIJ9N/XbCxGZ+5aJ7R0RM0Oyi60EibKt/A4peWvgl/jLfqD+
YmCYSN66i2Sduoep7JlDjJ3s69MiIlJ+IQlL76ZcUvTFuQKUeu7CBVE7tEDrJ8vV/hmaZEVgJF9T
eABhwr0IksHdlYR/ouqgNzlL15q+rwHNeDWV/86TIgJzOii/+VpjUmcwBHcEdUkVz08j2yX85itq
gYvSa13UwWtWTie7as/b41v6pZ0CpN7PYXQf0PyiHRcRXy/SIRuy8QjthqUAsXlQsqg9JCft8kvm
EKYmF7ekOmmnsu9Rv2rwtRG6XOpIIB9ogQ2czpgH8S7XwnmqqsJ7S8JmEAcgS+oesz/yoMT4Mw/Q
VBQfvr9GLURm6T6kQ9a2l12oudIrjxtrL/PKvknt+NmZzGLEYYj17Xrgb3HyI8FZ0A0HeueXyXXC
+8pUDPj6nqg6rJy5wM6XTDI8zn478w8rJ5o+myT5wNtMkVCXY/sM6wvPuNGwrrDA2XqFdjcS2MZh
ZQIaX4QJZz2H5ZMj0hxvss8KNlm5gpyZc3RXJjzyWxpF9crhySrPR8L1d4RJdr1SC2C7j0fCQLN8
K1CtRlGxDSaXW68ByLzzIVOzaTSJSznTZqNzI70UnX5sYpGdOJE15C9ZtYfVXcu3sBHdcuDYaC8n
XevygHsGtAJ3QCNOndt3GH+LIcLD08stzK6xwR8nzuJ7ZLqW1Ttf/Q+jOCpLRhYqvHVFthByBjsR
Z0AhnJeUsRFLr4D787yA7XfFzd9/tSQtmcNgxq3Tc1UbHXs3Qa0QTcCxSBmIhnynh1o35zFiu/Ue
3Zij9o1FKbyLsSBjTRgKAIdgxrpdxB7qx3Gj7MxOGel+4bDciVlwxzhBSLUB7CjujxbbiLzox4WP
TkZL/lzIdf1EtSDeZdjmpKEwNNglOmPKLNCw3EWsHt9UF5bjNuUK0WdHgAiY6SJo3tkAiMTBrol5
nlo1YBAvsJ8YMJ3QNDaw/s407ZQda2U3+fwK8+TcItDjStf++KQDRlnQ1ekcT74KRoDbiOeYUKWB
ek9WMDVIGIE97yEDz9etZq0KTLQ18x68lv1IqyzNLgrihb+WXiw3gLfgjXfFLF/45DjaXawzyLhX
NNSzGonuTRR3E3epfK7k0N+jeodZVBEqfuTpUG9JRnHLUMxpeOcgVLs3UWAI7WU0QNCVzyjJJwbA
ES9LiF2FAIE+fwhEkH6VFfKnXU4WIsgegDMfDpld/Blx7NVcUpTPZ+FUDngzigYXqYG8ywKRH/cO
ESGdcoboneG9P0uNZlKq335yxE2P1OTXY+v2jqIGQd8IL+BzrBHC7Bq4ie9j7ZhHvcYFUglXvjiD
mR22nSPTSiWC4KNRqfuAnyEoTmVVp8AW6TyfMnwO9E8eg+TdUtTEZaCG6l5rsj/vGcnVH8iSHbi0
tF3RyXdT8zfLiJ49auDpgJdNJ4EbTZya1K+z82dgrXybAlVmhI6nJuIiNRyFTBoOfeVRYq848H5M
7hQMd7R8JiM3LRBI5CQ7ZPNYfCPSYt8PDKTG8pVGX5JVzkeVrswcwp5/Zeg0vLe86uWjaAQDx8mL
tTk2i6Y2K1kwYI9n1jYcvIXZ4hSztdxV68hBhTcgeidpG2qTTmNKh1qoub4sXVz3u44F1CXlenNy
4ipvDqQmABcmdBh4iPWJO6ZojzPBKRNvxc4UFm+z4N7KFzeVp7aqEYA4iebBJUzjl8ShLmWEbrKH
sGj4+OAvet82i6O3Ytwg77wjzN6HdZ4eRi3WzygdoBj0OLC/Sadr9IU03BYa2EZ0iNGtskYsDMRK
PIcFsfPtwjfpjXF3Aem32BbhefXamqnEXhM52LdmnylIN3oDrztpBw0uoHYdWYst8mGZ0N8C16L5
3PtawiAhS0f8QA5xbxAwo0uGyKXQcrVJFB5qlVFjrAr2D4DXbHmZsi1xYYrD+O/g2mXYl5U1SKMM
jnEVVc2rDetCoCcQ1Ue71JjyMw9+BlSAEFfbJGT+Mzu+d1dYuI+slSYSAYkeJvCDj6p8WRIvp95a
QwZLWMehOvpNoSam2krdlUnYxxgYJ7rbBgxjgqe/Wh4cb9o6J6elcPQChuggrahwj35tCV31S23u
A+zR8mQBWRbni/WqGw9+Ys9VmqvuShSkjFIVrWDLykX4NKRF/JjGA4CImuq6PJ/yOfxRgy/eREKo
8IF6U/1KtGcvY+bQSS/Bms6HyG01k3ci1QMkJGmBRFEO1VPVbaEspBfnXLZhW4IrIRthNzneGu9h
gsFPw7DBqq/vsfvxuEnFh4aYCfQ73Wa7Z/Y+/uUGW34wnvaSUfbYvvN8dizf0h5jTyXN8myWkH2A
TBdCNSu9cJag/zvUgSfxrbiSWs3hDGZcV1A/7wonTj5nu/QGpWTOAtVOofvhhajTifAAt2lvOtwM
HAclCrX9PLWkjpRs7697s/18He3WXYDhnG3+KuB0DkQlnDper/lqiscKnVowFcPJ55a4rb1q/SWE
QJ0RcVJ+5VWfv0ZTUadcHCG3Govarj61TGOIl4an84P4hZ96dKwz7TtyVr/HcAXy1KM0eHBqt0Qg
zMkPJDmRMZMPP98G6HBuL6a469zzKCywtRqoAwd2CwjR2tjH1jSQFSl2rW3D5hBJIil2qANSiN8c
5CvOuZZcBw66QzbovL110efd5B7Ov521AeZQJJxlcXQxJ/lHLv5YHPmHjPKigwg73xFIwzU3++tE
jOUQ9T85VB595BAL/DOfmuiawNUwhNkbZl/AUeK3lUnCNfbgGKfcilgIc2ctQb1U0GxRT0/puYpF
znijWp+XvJ1+GPWZbcRp+/fezihSQGVaHKhuiEqpbxTnWBBN9ZOI54Bn0i543iMze7eMQsrq0KHG
e1UhxoR9MnXxm9ezkgO2TwsXM3bd0XKBJq1AG9dHqwLQnASPg2HuFGPXKyhg6KYzETjRLvXjFT7c
kv9qRqVfUa88sS/MKBzcSNBbuNtpB1EMFZzVkpHOt/Qh0F9WesuCdUE/gDSH+25gLHR4JFW5il9i
kYv1nKWb15DiK7kSw8pyeWWGd5oD2iFYWgnfv+uLyM77eV30BxV0+ynRLIO8kMozD2PWmWTnJ7YO
9/gEwAnGRQ1NohyA6mZ5FAbXMuijT8HbN0NHmNO/naLO3E8V2oAXJ1iZj5Tpol5s0E4P+byyEYY+
XMIXhYICiq71cXyEtfgKWgEzqRqQ1KI9rOERh4HDw1843VvZjdW3yhjtH6au0cFeziXJoZosD2RG
TevxciWBPa9L4hn2RB/FSDlnqP27it23t4/dxv/2p2YTmBDjxMgoU+mE5zkwy4Ssv2ZkTPg1A1F6
7/i1Hyf3TxsFMCAN84W7kHb1GWTNOl8XDAlwpfUgYTb0ZwRGR5XZO8tE356WkR4UKd1CoCvixrBE
szvCoiBa2kbnbTQ0MEN6uIg0aTrFXEFCMCNx8jxxmg4T2v6B2ax/4HNl6DcRcFLvBm9pnGsIiNON
W7ltdI34u0WfIUOUgOkCSAT0l4faPPHdiQnFakLkeq7fN3sEa8jwWjAfDO2cBKDKkZVKNh2mfo4U
crQlqTA4Wr3ucOWujyWtx8sIeTrda9S3DHiLpoKUA5DqyC2UX5QQzwvW7ZJNEIeJ/PEBhFC52gbT
cFGByUVA07P3F9iDi6Mkjns+dltriApAdISolzXNfeM65MVbKE3uoUREZi/nyU3eVr6A4KJGn5vt
8VaJx45ji0zcMLDxYXLnLVa47rrmfF1jdA+u7M0Le7buJ5ygP+1Uu/GRxy5VDv7I3nvdJhxf7DTl
dOoAXbU4qBcEKaiQXB8uALEuZzZTQQ6zN0/iAyp8zfq8r/CYcsE4X61PNtKeZTZHvcojEDSiKf3b
DgNofT4U7vRZw61EToDpwDCkUSW3knaT+6ghluOLSWcIab1H+T6DE6fMFljWd3iUOnNYPIjE12GM
HgTNhY9uj+lpTXWMFaTgmqrxSgjUQsU9eeUJdNXRT4aT67bJNxknc8eeYiKtG7Yi1Ku49AF+S+ER
Po+lQ3wz6KDzaTzs8nSP6/DTuBOSGN7cmlKM3jVHITFxiSbbkOaysy5ItHlb0By4QLYA81jB+1py
EG1oZZmPU1tZpsylotM+yCHxcLH4YYcMlj3iTV9i6j5V68aZovNwQWSFUnbHGJuNPrgE/lyKIcwJ
K9dhHmA2479EPBTTV1422LeaOebzyYPWYqBvxfwmTYQbfDsA8WBCpIp35ahgGdTdUvf7RZC+fR54
vV9c+bPBnLDIaeHmHMLsVvVefx8PVECYld20OAFC5+3WDNEyaAEdvtUIpCunhCoFf9bqieIQzmv+
d0Xy2bJRCElvJJYA8+5CF+3QUVdTdFcnEKWu6Bw4SHE55PpiDVbnZ11Gz0NQg0iMmQq3HoinEKaU
0FnMfZrazQnDWppylo4L6d8SZQTZzjKKn5o4HO9GxJXyqEFGfjT9svz1upBcDid3P1nspBOPa6+v
KpypAHSaRdwxaNCv7GmhVmYulqXjCsOO0evYROXB8PvsMQDzwUJjQbSzJ4km+OPRK68nihhejWks
cu4uDO2ErvHr+shAUPIOGcl4iu0xoUhw9khaqGPfe1x1H4pjj9hP7fPWjbEU5alElWy8jryGgKED
IO4qZ/+LtpwkPBuYV+Y2zHcSSKb+d8lGKbzKZBpoEh9F6r0p8gv0eU5CO6Nz37XFPgdGrB7Hrsv0
H42yyeyRRIHidyzkjF25UpTf5IzRfYTCSfFtNCjK/ZaV/EwEI/z7uG63nQayNCZHTYOcCNMlG/UE
iJCDSmYjVvyHDzlIil4hOQxdphcDdMx0D/yHk+o/zAosdRdgmERlsnbxEe4T+Jy0FBP/aVdaqpd2
Are9rB9JHyUg0la73syMUR5M4cNd/2+2FuWlo6Z9oDvznVPZfkdCR2+kDxZX/2HwrnwPpMR+rvqa
dLXMZ1+TM1PDMbiW9//FKkExXUmxT9dMLMeqR4G4c2LFZFSatnqnWQE6ObYJg+H/AKW52JBbbsmu
cugcIfCDK2G7DA1sbAfnZLrZs5wQs6f3tef76thOy3TDDYxAeKkKa/b0Cky3/gOcbLH4+Ir53ch+
mdCy/3F3JsuRG2m2fpVrtRZkDgccw6I3EUDMwSFIZpK5gTEzKczzjLfpZ+kX6w+q7jZlqq9ktbx3
o5JZpZIRQYT7P5zzncZEoOSw+2b34D7mrOczL0jNBtwS2DHdC5Q2h+ADASx7CYyGrxTpbrubLbyP
gRmUYJ2BeAbeLyC/M/7+DvleOC7JQU8lOhpyVJA6ZmpuNa8Zbff8iztnw+pImr1AM/T3sCKHetNY
HEwsI5Ps9kvFkHR0s84G6D43Fxeg80bPmOFuDeb9YvfLAPMkDPoh9YsgAnVeJmw+qT0hJG7Q8+S7
cQTvsv2lFC0Pbxus88aJb5no2/IcZ830UTrhfGCEAJjWQXM9bH9hhBPTNJmpD/VhraAIF+Go1yC/
c+v2xMrIfqErTl1fn4PpItw6fHeGurc82fTtFwpX+9Vi0aNvrMIg+sUojLglt33iSY2mCaR1N9Gp
thH6ya1TVu3gt1EcEgRuuDBAmH5WepnfNwY8zs1YyPxdyIy1eZdF9BJGMhfniB+cAxuvovZAShFj
kBzLw6EgDOW31qmyt1xqkbmTyE2PuNQNl4en0qkY8C4i3tIgToW1Vr/h2HBPgpL6W1I7qt/FcExp
d1GE5NtsqI3nX1CcthrJAr1vlCE0RO6h7GFp4/4VFGn0VCEcWEGJofba0QG+Zrj0H9g9py+AxIff
ftGZElB1tbNvzyPhQQzWKBgA89qD90uIxCKtZ8Nl6DlP1xmGNsK+INB5SoXRHUMN8TpSBTP1TEcX
glfatWemF2GwBVplPzcECGTIQ0ueC0GPkkD9QuvQO4AGd20xohMkaWpstqnRlx+/GEYpIFnF4S53
OrSUgYWLlDPaDrPV/wWZdWpz9dQzPYyQoBblM5yZpvgbd7H8k7vYYc5DlawDZ7KkUD+5i+105ssf
ToTjFKv6m4glztAo10byyBgNV5wles7ccykXdvicZA9keDPrJDFCpp6t5dOnZMRF5UEUNS6o9pGe
ZLWgM+7C/HedvqhfKZTUMyQ390kfaYzJHsvMp7/xc8Oj+tGU7GCax1lOVatz86/G+j/6uauy62Q+
MovuXHf5XacnycrguP6IbTcENsKvd8aUZMA4ZjbTPBD2ZrmM80z3/m9eyp8/U1tncO9aeNzxDOk/
xVXTpvYVh9fkzRZKQlAt8GE56lCosHg2IUjMONRcPxoWJF/JlEzuTrNaBOjIkgXRVeS2/V1s/J9w
AK5jAwlXShgm1z/2vx8/nkGWrjOOgGOEFUuLFWnO9Uvi5fjISSw/QNTnTwPgS2bU7O6AoferI5Pi
zLwyU2e2ldEoOf5ff1LyR9obTnKYc65S5DUKQ5iG8xOkIKqJmtCAo5J7hruWyNhRPhEhZHxHS9R/
jJ1Nd9XTUfZe13bYkEIkMdm2GRv8ILM9N18h12lE9jkEUoWmFJtsaVGzNaUgZCJWrk5skKm4l9yI
rmSbd3H2MDN7tQGILCQPJJT68SP3WnKbKSIuRjmBpIxh3l8CqQessx29+fTXb1pf04R/sM87PBQ2
3zUlbIP58U9pw3nc5dIsQ9PTQ6dYLu6QAvDQUOkRYOM0iNA7qxSs0RYyLnzVLvqHEbQ2sqaaSQp+
YgO/tqyi75GmlZ//5rWt35KfX5tlQKwwwVDwdf7pODBLJtEkGBheW2l6vp8qFCSeVYnyMUqFzb6V
tMdgI+wsYZZVmBREdDpi9iBLJL9plWY/JyHjzr/jRvz5G7WG8DJJ5sHVSV3/6ek1GB7mhBv1XjZN
GDklmzHwB5FGynqk69C/JLEVmPUNajbW6k1OIYDsDEVdSxGVQG/55yv6l6go/8+R/yDr/QX574q/
9x2URbv8x7+HQE6KLu7m4/d/+wdarv9mnkj5q7PSHxyC3R0peUL+m3miW7/q+pozbjH+4l8svsr/
xTwxnV+VoyQse4c/sOJI/od5YqpfaaR16UpdNyXok3+NeeJaP94CtpAGV5hNagdp55y9Px8oZQlk
iNqcgsbRvgTkqdTZUxQs3aEFSHagAkZF1eERRB/mCRncDSoSByJ4a49hm7GzsVFxB5aInNL8BUOP
tbPHxfR7m9EI+D2BQ4uV4UQH4fd6aGAukwwjFaZ61joPlMrVyVqqYEMMhMO4y3pjGvJ9sPckHL43
rcz8snL6c1gGy4N0DBb8A9Z9BF30keSl+ESc6qy5HeAG0rDDhynEimd0Su6XJDh2Fa05ndUDuQBf
qLyA71bLhVHxRdOJryUFVNvjmaqw4pEcMWjsmCZLM3yh1dzYUbGUXuAE9g4+bb6PmP/dJisUE1Ea
ifMcRiU5f/jqmZcI59M0OAEZwwh7PRhrzMwaK2aQTtcvnitNUuQT3vNcOQYrrampSX4gQOFz2k5U
1XFA4loMBfLg9A3Zug41DeRbUAXHyna1554/sX6cVYfaCl6730MKgZs3LeQp5aDvzrEW6V5tYQ3Y
6mItnEIr9OY5JmcwbBUSRy0qylc3wiVil5qP2bP6wjg93DGCBxgAykEjMAiSxpPJCIGyqlz61u+d
XJ5mwQnla7xRtHVBrBGdCAUjGMjM3iJSiH2cFQ5GXiulNGzCALaIvvK36XqITeltiYyc2J4kmvNj
0eB5AIj+DYXsR5ktVzLHLR+/w/wbM1+FoFPr622ZJPV1REWuV496eEj0LvemVLHprTPOr7RbadFw
kjfMI+bXWY9aHKOO/a714qyrHKX+1G1DCIP7BbBD7szm0xyWxbFlhQF2Y69p2htas6O0g69lGt6n
+GcL9tMUbjcIA7wB2PZ+Hc7WQy9d/aONLHb95QIBXfHbs+itgOAIkjJJhpPIcH2rHs4ycbJ9r+fu
g5lDoEI6RR6CPwfkp5PyG1ZGvnd0piOQWL8aRKAsCNPXJC0z3iZREyI9lizS4kEUR8YB7h0K/2na
IEedP82y/12JlWo7mH3ZJcOA7gviCloQ8DT2lfM8123+OM29tS0G4plZA2oHhuMDq0gblomSzOqZ
32wLhJHnFP3EZgr3rt3I4zSWoZ/IWPhZkhEPVIdEAIKRu/SY3/ymFsHRQod/lEHmvGJeNq4jxi9s
tD0yatFVL0Rfvtk9wSVT1bLQQmZFKMZgsXkRlgb9vVs5gq8VglSYx7W+dxPDAXYB3jNX5cuAC+VO
FGF4RMdVe2kWIqLqJOE3hoovsA6+zbRt3Qb0JPMaghG24EA5KmimnW1pIm1YUfisnteobRFtY8if
3qr9ugbo92650saLajVxyHoEW2nkWm/wpJ6gBKIQKpMnFCcnjPwgQ3WMhKglSSlHUHUbMyU8W6+K
I8So+7Jw92XEu047pAmp3FbddSHp0TMm2zo7/Vhfc7z9sftU4sj3E5NaqQlCZEHpbwr23kYCjGd0
KsVOEa5wH9Ti0ovR2gv0x0cDnMSNaaC+2umcE72eyTNohr4CTn1FJYgM0eKcDSGtFak/QngCeXZg
ankFQL7H+brP4nX/ag1HpzBwbPB9a0eGvYysWQfu8C9iO0PnDp87GLzCZpJZPUYrH9BtEUEwg/fx
BNjbyUmtSwAqHKX8B84LjVmpexrmhn6VlE4PaFD1wnSu3ojWuuVVHj+6xaJ2mZ5mJ+bWTNQto/yu
JlaYWZWODyqPkwPYtepZicaPi8ljQYtTtSEoqMfTbhbwQwak3EqdMBrB6Id3qhPSCxjk3BE8shUl
o2Jptu4R8T3SMWXFz2gcEI4XheiOSHig15DRXZCwIxF3bpGFBitqyZw9OdgvE8QWxDMxIcToK+Er
waMv+zbi8y+uknyFbZpmwcFUi7U15u+o28kp6qt8z5duYka7fB6GXnI7AA9Fstl/Vi7prEaJAnnA
SMlD7A4PSZO/qxBT0Fyiq0iGLvY70JPNME4nYmiRuqxKOreCPLLIu3nWD50Rag/63M4PAfu9baUX
94QEPzlBdE71khcm6Bbb+EELqrfRICm36pD8WZA3X1WIrNOMc94kp8/WxuMl7ZyaDggiA8GO1Eat
7TYRyZ9Ye/2UD/sOE6axn0djASYBdGQI6+6QZcuRZMh0z7KQENJeIESWVX8iCcbXV0FYf5mdlgE4
Wi/MCE6l74MZNgUy7nVBFZ3DpDxEtpKstqvXAdsWw4fqKW8b51TM9rKJdO7NsJmC49jE7Z4xX8AZ
3rAehCWDidt3ddWdQqPY52WbHYaqFSdsBOZzp8PPIM6hX1josATrfNShwi8FnL82eVucQkOoFDBI
TMruRo+jDli5Jq/ptM9RC8eLh1A/2LVwH/p0BhPDvvjIHWEeMo6QbRlKdycwrDPITEprb41IjkGZ
EsOntJCYaMTclGa5tyh2ODm/mr6xXwxi2w2r82t65E2uI0Yoo3t0Lt8baXt1m3FvRME3OIt4epzu
DWAnfzaZxq3gotlZTLNfazhPNxymy5VBCnyIfNb3rMmnS4fQjebRqr9EZQNKJV+agEVPgAeXYlx6
ixMfclKu2TFWI2IKnqYJKxPH+uex7kj+1vdzrJ2XKrlM6WuYc2Em8G1xR6jsnrw635zKvcJRQIae
cbPQlrTGZzbdT0WiHsP0K4AM6LEZwkf3S95o5ONcWZ5jboMX0r8i8H+HbekNXXlv9sahJh2vSh08
MyzOWGChmk2N7gaCV5zqwvJCshQ2sd0cMV18Nlf9JtqtG3nm3SEaXebMjfFQslMvhtLXBkP4HV4P
P672xgiGyMpOZvw612oHIrnZMzt+T6fsXrTgTSvaXXd8rQjtViYc4M68hwn60PHALAT/IBJH0NQa
S+u3dgwTfcT0oAt11ChbmanOMRobRr9K18M7mJsHDOqV12r8jpgWb3FzfSHaeI1ecL5oOGH8tuVx
cTquh6F0yAbguzZtaOzyHTcZPse0DfzACNUxqS15YIWxTwvxtoBO27qrEx0k6QNuxPjAFEP30J0Q
6DGZTz1e4m0qmMvZRLzeqoa/y6qr8FusNV8iFMm+lBk3dpOqs2JjvMc2hiQUyaAVNQFU6Oiaz9oH
UOZro0YeLq3wcL18nyP3CpwXG2xEjCQyp44SrCb90oibdov2lC1xjVCqdPg7BOuB2sN2wcUxRfNr
pnf8HpMhJ4MYDlemVZ+JowRBYH0reoE4Tep3msjInq+rE32vfEX/85gLchasTG5Wc4SlPTH+enSG
lkdJDsG93o63OtJvfQCkiMOgZb3Jh2jsegaze9xCxkGIEFHpECZPLnTSY5x89CWz7NzZMf8srvDG
SSfLmAeZ7fxFmFF+dYZUbpqqcu/zjAVivuT1je/UAxyE76MO5NuE6YToiDiNOZ18S9k4g9mymV7j
GNaF4cC4gdCsfMZu5xLq64Lo237qNAcRvUrn+cWJK/urKwVC5HJMLwEMCSYuXPD1DBvDqsFsk1nC
YV7WvaePk7FRNuNV6qkVM0eQW2lZ94J9gx+kISVGGMGCldWlXNeRdEq935XpG7Dsm+VY8VvQRBeb
m76rBqZcFVW4FZFfluttteNGhimS8hpJsYi25dib7+zP5SEfLQ04n9RWxBdHL/5jjsMQyZudjPU5
pG/QpMm9z8YlP0s3G85xmSa+bpfgiRtF/uZYNU9TtLT3AzrujTDt/JnhcspCrMYlRmoWqSJ2SHpp
G9VngUl8F6Pg2+gzQRNGhqvYd1P3i1Mxk+1CybKYM32/wGDZkv6DYaslSQQBZcnavuxPVUZ8c23K
d70a3e8z348B83VyI+lO+Anqpu1kd6zbRfQWOSmxRVaoHx2kB6cccgAzbxsYNLW1/mJGIcpnk+Sz
THObbxLk+i5t5zMySyKUyehwX5qee3hwNcTgorNPxqr6Lp189h1nmTd2PiB44FV9QguKWmqslX2P
4ReT96jbh9RuAcBYOHCGipiKg8Noi93m/HmcJ90L7cokV4Id433iVni40+mNlTxEeyQNSbcpAIhe
1WwF902aIpTJ7Hk/c1L6BI4s17RvXQ+qAF6qdjG+uGMpd73VjSc9oRjAocFJjF5KbKEpogEgHEkO
FkPapRh2fdHWp9Z1tRMOpf4Mv/rF1lPxeRyIVlZtP34iI6f7NM0haS5LD+49Ufled4r8YIdFvy2j
OLuJScFsm8NanMEGIxMsiHZv7ACPMrJtb+oT/b52JWtUWJ6/DUY3bms3ldfG6PaxXtwm9zMaMkSx
Xf7JtsvyXY/ywE/tWuMmD+RBamyAsLd9c2Eg7Mc5RO0XzOzbqzCq9raYjEsyqwCEnW4+xLF6q11N
Eamos9pdCOzo+J6BUapobJRVXIIwn/YBSDg2BZq6plCakgbZLTsedQQrm/O05m9dzvMVNEyQm6Q9
4WkDKtxSys+NcM5y/Ubielm3nOljb4hpx7YYzqMZPxhh+1sxdZR2Rl5c2O9OV7rz6YFVnOsjM3kd
VEvwnBmiKRvSzisIuOY4CsezLbi3E2QpRG6SU8DKaknwGc/LXTazJWEXKHYt+4s9N8gSEQriDNK8
A2IfvDp9WR8G1VkILgK1czGbEHtl2webxpAErQgNPKN2NCXdCWkfw/nB6k6YXtUxGFLr0Qjd+VDo
ZbB3Cf/VtkW9qFdZu/NjCSHmRqGmvhpO091Noo8xNi3GeF9zpnMSReZ3jYU8a87hGBpV7ddBABXE
+hbVhzCuHpBMfgtH18ux9cEOLVH9WAejK75iA2lOOd7UrVtW+QFtYL1zbUJkEJUn2sWtlfaYyRL2
I47pTxA38EvXYfGNJ3JikNBoh9xB06sR4WOSwH1LYG++8sHjHIY39GEGZETMWqP2TupmzywaOVix
G2xqsTzLDr4DmcLTpyjX3VdWQ/Qto6zfCBosjuxeky+N2TuUUgFh1JjbJ+yCNjLxGSBVWrKOHfo6
+w7yjAehUzhDOZb0JUVTMgPU0HDKQeiBsBq95WT6ojgKu3MXGaH0LUcT+r5rWgQ05mRqt4milr5u
aMJX0wy1lPo/69/CqUYgHkGCuhXgOR5S3uM+Kykbt4osp8tsmKMN8KXW7ytKv2NsgAveEBlGfJmp
Iv0qUVF8tuIkv5syCZyebanmEsNkIg4tiNV86llkLkgKEQ6TYmHdiVjPPmmVbh5zXVtueYtnFaRG
Vh0bwyG6AM9k8ByNBqXLWJf2g7mk6iPoI6gflMRcYg5Mb/DvVrsZVEK2pImRuJQ9XLy6jhyPRlTC
D7SxHEyBtkvrkBa6hiWmWNR7s47CJ5IlLRMCTGKgyu4UhRqWE0FIZXomXGqNqjaU+xVl+kOOruCF
hLH+lBd1e5ZA/88TrRUSpNq1GZLhaGfVxPY6rme6ap21xF4GzjuKWFLk3XIrepRYmVZAHGMQcIpQ
F61e6+oaVsl0VP1AkCYNU6Kd0d4+N42+xVswY7yvdx3tSB+2wWOPfuFARAHAOKCnwH8bOnf8t5Pb
NN7sLPvGvFY5kPM444YM5CPv4ihV92pa9iaeTT8hI9DrrfroYKpK2JtYw2uN+j6xAfdDFOsBOTqx
s+nGu5DS9TY7duspBWAyQScTA29MudZLzEzEoWRcMWNcSA+Oe+6jGt+K6VOaWY/VDF05H3fx7Dyb
IgctG5DUOR3G7CNtudAGc8QZZd0Uq5tnOsNhHymALgYRRKYgHWVwkLjj0cXRoA/1craiNVulT1f8
fbJzRIj6PPow9Hm+rGkKRMqP29+VSLNE+Rqb2SemF+S0MVgkv5HIY8LM9ooMlT17qXMhCA/LI3V2
DPXNadeabmD3ChffpYKH8Le2niZ3wmMakXiBROpjlhTfJEjmN25g367maasn9XywESpqqmLewebY
jkzCJo3sPl8PPIVGbxu4yQzKXTfZo1LnCeW8s69ABCB3TPfQsKNbc9iyTk2WYaurt1MVYIii0Q4V
YMABl3HoAy7ZMgn6Licbm71+BTgMAh6RvJkaZ+z09zK2+idiPKBy1fK9bEwwIDyTePNhwKj5rgxn
+hMUXSZICZKhSVU0Ptr+UZPzzhxRvKYholGLZL/MKH0m8E+mKn0Hk7ps1Xlywy+2c6jxti81uWq2
+7yAyugH56yPoPt66WH92IB2OKOhTTwVOS9BBVtN01nLNTFlh3ZvSAPc7PQu8NqECe+6kxPtgOWb
8/TFwr1A7bCbMixRUX6XBJcmilZEQ4AooblRrd7BsoNHkFkJSgvnrY4VSYnzeq6HN1K5UQUB80B2
KI/zXGKmcFBajIqEQHPxslqDLARuIW10F54Dw5Syqc0jN/+nJCB6gOkjAI72QlDJbVq8EBAYJMsN
faJXCpJZaPJcTKDUjWpaGHObBk9k7oeDfWJcY27MxuYIasqHUivSQxd2JwsgEsPDQFExEauFxadT
BJ045WG0C9CV+WE2Hpg+UvqPEzwvbpRgjNDTwlIq+GiYg3WnLKXHtVpCOlsbffhYTIdmBi1QCaZY
k622DAAfRvLU2hSHN6uWbbfG/zCHAFZVH4cQQT12ksUQe6vWEHi+j6NDs9cEXOjud7vM9kaCCQhI
DxkmDO3NpbuKQorHBlcDK9aK47XGOjglTvjJZYPplci2DlVASLxFGCYIo/k9kz1fHfBIQEiuJK0S
foGyEEe/14R+sDBm64tTVK+aOvOtaYDFokR33XuBYLuOXVgyZoU0HeJY5jV6vTFMmLcXN3a8Eufl
ZjQDlpEnF/0PgaiV/uHE+jsF+ohIFbKm1kJpLIzgCAzqXGZA/CpSuM9ACDw7EA95V18TxdiVg/5r
IaZ7uhCio8fP7dRcxPzZle2tqMkSZ8pk+2NLWdBC50MsvY9oVayKXwoaFxTWzSnu8TqHk/aiyWus
Vew1pi0A2bOAkQFD0cMev5Wi81R+mdPiqMXOoWiW8Nzw5yYL7GI472Bcac0FpGVECWSeHNi0QfbC
1AG600s9AgjlPLGXJ132zPm7XezuB6aiVUco1WzRMTKiFjYMLOfKQmUT9eek/sxBhNyZ/nBgqRGB
ZGhuMfXoZI6oEVaLnvFgqRenX3OY39T8NW1fWLbQ6tEMchu0Bl+sZTqvRgm72rXOa4taqqt0EEwd
qw7uiK646zQmbj0evoITjW7yM0ghHfVQdmZnbW8qPAvPrTljnw7L1JfsasjRc56HyDV3xYTF3O7n
a902dCGSlKWl+zAn+0SclG/K/j6jwdu5MTRSFNuXkOrF0yJHP5fB+Ewu4l2daMdmtSkxg+aXhbSR
lhHWb2SXy8UMGm8xSGjGT36IBE2oZI0vZucxWUzLJ40HIovV0d3NVniWOhpahYWFaVn/O+PvWYxm
eHCwJ1wYZpkZEcoAHzp454FNHWNG/cXiUNwkOKz4e2bnPki6aT+2LrYOIpaJct6xz3gNwhBldb60
j6N4sbXiDl/yJiNvAamVYd1j+iVOGSYERKgn3LjnzqKpqWsuDrT03hKEr11H4qk9qh2VNdu64bWq
QJoS97ADFnaR8mHBjdDIPdlJ8wHrKFg8Qx99fbKfI4ye5FacobneV9WnsRmYb+fPqUY88QBKvIN+
h835hGBtB3IlBr73+8hUzuEJaPV4gH0e7BiEJwei0i00vK11h5PZOqYdOH2hGOVWXiSiW8UYlyEL
6ku3cB/zBWwvWp+J/5ZCDOb1RhjVAcgREyV3XIWo0NRFypajbamzZjfJrmFwToDEHTIksHQhQX1w
wdU86q79msRhfGxRZ3gQYt37wg6CU2yn24hPYavsyr66dX6E8HwfRbvayNmV6uiT+c82SmZiL5as
9pQcbwUMfb/RtOw2BZHYE1t4Nh1CfiLoEiGu9iFEeAsHGiMQsDKMkEckdD7Rrrh/zPYTk+znrptB
Eo/R8kmjJIR3hQhycodpVztUS2PnCyoNpweeSRWNDa5AMr7aAGnnblPivuejuUekexktJ95jrPw8
Z9ods4WXVKUH0jUPCOIelwRZSCd6RljYj+SgTmTsPhrUeWgEvSDrCbfsSGXP6+4lr/OHUjr21lg6
k2lw3OHAq8erjlTbV+Y4+HKYfouoqTdL4jQHshK/ItWjZFRcXrCthn0v4vfEebeX+tEm0I4ZBN8w
MV9RgLw4tI7wpUiFx3XAdWDqMF/LY53V6ohYmBxVPp5tU9VPwbgaKm1nyU5tl+Z7OKXfMofdHvb3
QudaJAh+caJjsbCXL3NiOsW8BtmWwHfgVUN89ESYXjTbmDl1RpYKuVaA0x6SEzO3YDfiqdwPNYZC
kFRogExjXy4LdNCGPzOXW8vqxyORutp2yRbxEuYOKpnRuhuEoNTBr4NUNr0MEfb9tgCyT7ArUe7Y
BuamfuTahdVQkUvh9rW1x/b2UfXMLHpQ8phBDX23EJu6bVK9Buasmrs0M+7jZETKiG+STEwnP3ZN
lZ/CleYTAXhZkyxA0LWGfbD07ksQLdWOCYb0xoacNK3NdxhSn/g+PjQxsxsGWxGlloSnv3QsexdG
Y4FIp1cro55sxnmkdWvq85iJ5LtFhvIRWEJzwlRLpT+Ak2H5LXexHmueSoXy46WPd40Vjcd6gtOu
WYiJXTzP2zJt1lov0TcyQSOsLS68INgH26JE/iBiprFgSGq/CcV3TO2fNSBMmyZJ9vqACEEaI1lq
eJK9zqleQ3ZID5L+A2e67t6goRU+cyTAImiBvRFPyNVYTBYYJL57YKYQvrnJ09w3z7MdvGUIC3dI
ed0LdSLKvI5deEy29hZBKN2KsK4lHXHsNM2ZpNjmqBtW8lIug3Np+0odm54Bt25BkCdi+EGuy+Wl
yu7x1sD/cbvye2eb/WGSjbjIOnS/zmOrfS4xJL7Gv2ftlv3MIDRkHZDXX3StsOh9lrvKilbk6k0j
koIpLS/AwYn9NNUGfiGbFQbmC3LL6sZzdfd7WhkeXP3CtxFDbplLUwnFKfHiXA44EFjHI//lGAFG
joxAjtYtjE3p5Xb1YiFPhDeFRck2A9S2k7McwsKdn0EsxAcnzdsXqbXXHB/vF7YqzWEKC0hXzXTN
LT7DEv74APj1aBMqsQXydO0J4D4ENlpCo8p3TKV8FnOGn3dFfoy6WfcaY4yPmC53ZYDFlzHYtQyy
5n4c+/dAtfCiUUbigV0ImhsjKom+aluYIs3JFRecvu8d44RI03daS6LMmhjUjHx7InOZ5KbvgYew
k31qRdvvofGUB2iHxvl3JdL/13IrCxHb/z1n1fuPfy9+jJZa//w/k6V09StKTZRUFpecAuCJlmr8
aLt/+wcpqujyDNc0hauvOatE8/yXykrZv7Ka5P+TEk2lyf/8j8pKmb/y10nXJayVfwAy/VeSpf4U
nOSsCa/8JGnalmn/nOFUFqk24SIct2PZEJxZuyyhOiZvc4wz6g8fycM/dYf/p+i5p+Kia//tH6us
70c1ouHoimxYWyAuM5xVrfiHMOA0tgk/6Nv19KFG5cdx0DGOueBMLy6RCKv92OTZS1I1zp6Yw+j4
1z/e+F/eqmMjlkVTjFKBT/3Hn0+8OarQEE8GfrMwetBlxE4evpezS4yBLThpFlayppYD+k305iPU
rRpyC8DwJ9sY7G+QBIMHVAuNjVl+xpWUpAp/6qI3NrkOqZaDC1ySvNjbbOl/q8caIDKKlhp7nsPH
2mir7T5h1cJqEo3VbxO0Y6YVkgENCO9Ofwo7NyeU1KyDr6E9D6z2lXwRkNyu7jBrnT+SRfry1x+K
rvP0/em3wvjMMkz2ioZhrZ/aH34rtJxBY81QWUcygdCmC3YgqHQYls0V4AQM6pb5WeA1ecd9AGgf
1R+rzKqkVcX5ZNTfF3TaLNkjZsValIWWB36x+obPsMK6PqyW61X9gOIiDBVjx7w3vumTVPo+BFPx
TIYBsZbUq9lXhTaYBPHBaSZK9qp8nVDblyuiab6pOodP0TgR/kpUcHAGXUbI35J+pjdhI5L7Gu9i
vNPnPrqj4a/liZCCSN1HQZ+kO5HDTDmKmrkLbwjk5wYECWizyZJdA1UQEiTzDMaZXpTHk439oeje
8UdywMLi1Mtj20vbugJ7hjHftobzBQonKZY4d8cK6XejL+wsJ9smzQlFlVcsffeETj8k2adIJkAU
tGPvdmNL6yBLqWgxwFZCX2e8IKmei6X2iZAEUVe1qu2I5Y1NIsIaaHFeQnI8gFdzUdamXjDaUY4U
LqXCPExwG7plTJHqawGwbFwobU0WopXdYstFNGVPGptd2fNM43PIGvsQ65Mrv/GGLXWeA3of7i3C
2R/TwLHHaxASFLtbYrZmO6BSerbLeCpIuGJ2kB0Dw8jw7bBXlgw/pFvcwxVjxAXYTtIcR7hMEE/o
zb20VnUihsMRX5Vq6etgmrTB134heXZndoghgSniAdwkWm3BJBldM/KwvRjzRoCxHz03TQg6ZhwK
WioNpnhHzyeGv7FL/G8HEhJXB5uAJVi0/ySPbhM1p4PokeOVtruHKgefeAU+pVT2ywavxuQvaMp2
A7QX5HR98Ntff/nWZLWfDkQy6xh7CtdiSrteDH/86nW6FsaZg2qwAv7l45Q12Zr18Umypt6XME4u
f/3z/pyS55BISI6OdCBHWo76SatusezG3Gz227EYyw3E1G7b4IA8x03pvCMoIt1HLrQsCobCXA/i
iE3A+MqSuWSCN0Ocz5Mg2y1KM84MvlBR/c3rW2+AHz8QU6y54UrALpOmseqB/3AWEffhTiQ/d9sa
BsZD6c5q3xuJ6Y8iHTDjTLEOrZVslGLIUa+Xk9SRw5nLrsy1bt/26Oj++gWtN8KPr4f7GmW/ibfA
tQ2xRuf94fUUWktfbfRi24LRlyBHRyBl9pzk27/+Of/LIayoEUzuJLId/xkx+ccfxOZPjcKZxbrR
Hx4UkREtuy+ALbnZ2h8aWph4MyWKSYWAskILOMfc1qaFoXqj9yNzm9Wq81qrhRaHiJQadSDmv30O
9RMaCD7Z9m9e8p+fXYWE3yAZ0+CDoQ758aNxFISRgfSaLb6X6qtulLC5p4BMcLuInuJFM/d/8xH9
rAUX5n9Sdx67kWvblv2X6vOCe9MDr6oRPhTyXtkhJKXETe/t19dgHhQqFdKTcJqveW7eTEYwaJaZ
c0wLD4PUpYWygVvm6GYlixpApMbqudPIdC8x+tiLsLJ70uaCyVjZZZ+pbQoHn713HN/jzjMg+8PH
2nz/QT5eE5QuFC+keQqXWgaYxPFNq0AaiIINwdJ0tf4qYRGFNCoeb78/ivjqMCR9Wpbu2q6Dtebj
+TVoNklyVwi/IKlcj2WaiCUzAvs6bJPxtTULf9MQIHQ31qZ2GOsIyc6gZ6x2KWLieKPsEgoH/62u
nbBIrr//dB8fnPM5AFHtuYYpJYBXZk8fP1zhRrJG3AoSB2AYIkdXWw+JUNss7u6YJEYEPHZ4JctY
HUAS1Df//ujC5SKwbNxujnlUR4aVrAOztQsE3o0I1k2CjConBhjdgApqmDNMqxGzoi6H99aiHpj6
X99/go810z/fH7+EzqXPc9uy5/Pz13MB75qixuMa6MBCTQxU8RUumojNPClXLMSjJNzJEfPl94c9
sn3Nx7V0gBKYrHhI4vw6emGAPLBlBR5xSWBnjradaOK7JCA+E3RfEJ9RqjmMzXNxYdFcWstsUKwg
QmZBCd7ahMmFrVvsWL//VKb++XRQOlo21wSuQ08/tmm0eSvr0bOxaRT9JZMT9yrELT6TT5J2QUFW
rdj8wrOdmo5X+rnVpkhz0pUVaVtIxFg3oQnHh7yCkrYIaBzQ0RpE0i+gqBOmIPCBv6Yyb0KGraaW
r4ogMtjvxkS+2cryojUm1WFb+EWy5VxMl+DGHqJAD04dniKIP1BOgR3WQ+dSgTlj/8er/N1Snno0
tYHk86xR4bTWraIGnlDrsArn2PlXTfmlWje9K/d9a6XDCjh1N2Bblv6qymyLqxxa5ZNZkuLAWA7c
aarsrlw0GQc/xB0RcMibRedALPDDCzTWKBFhisu9nhdevaeKIowAM40NZyUurJs+93qydPuSoU5l
+hIJ4jiimNIdYPuUcikxrFkomvpkBBOwYVAqkhUFlfvugpQdGb/Z5b0tWq9nR4j+A3NFPMB+h83+
Jn2F79awCE7BLaiFJ2TlUV8Fc1hu0rXNLXSi/DFhF/nmBkYJ/NRKM2tl1VX0pgRF4Z5nsukyCCPo
i1Hb0L/wIkf7PPGOvNVNdDCISL2kIm3PYNIV6WjLNhEgyjk7QIwXGWnnb607DC+uUOqcdqkzbolM
CR9CxxkpCsPaPIP6ktEo5VIBywthQlOeSCNdploLutJv0jheykHH/2A7Obu+gtw8NmLYeNHc2/Mu
MSmM8FEZkzh3enrNpV6P7EAadpPs2hjllatBKm872UBhlzkqPdAZGWxwH68aBpCESU81tmxse8r7
3yNc6XvT5z5DTW35+6FEgM0gHEXrMi5GwiUQliAZlSBX7t18bJ8RV3smsgNdf5KUK7+pLhE6Y7yY
3u3YCR5VrBq2BPoghv2YkKzLKCZDEqDF5VPe9vpVLoV3pSW9jgd3NCLUZRF2V/ZgyK+k13sDLeU0
kDM3IRLAGkBsKN/LeRUucYoAZB22fjI3jRMrdqELUsrS1FW4DKu1LKygOwRmR9eAQ9WV2xrfeLBR
WH7JrS+h/2G+L9RFB/mkW4wWkPa4gS+1jwhgIGJl1Ay+CzDW8ASwc8Wyu4tbrlK/NAEd+IqWBWZI
+WynmKmZ6M/kBbpFMDgDdGQBj3co302IJGBUjKJasnJtUUGFsYtKCQ0FgKeOEQWns63idVwHrXsC
H8dM8GnEGnpJqbRlrFAwLRpeAvC9GVrBIi3ZIvL1i+G8Ha1AbGM18lZGSmXRqZOtoZOcLGbc62TQ
14HkgCW/NYs6BfhtWcgC4sY261Xr6yMzx5qLZRFrNYE6SIbYa0xNThgiM3gwFaFvnMfcg8Oi0ucl
j7Q79oLEj0Lz9Sfdlyszc7mwW+If8TnF3jljx9oF3xxALuq4zZHDe2FzWmp5XLO4zTo2+hHRMXgZ
Aglp3GWCXVpeUVJnR/Z9XycSdFnTMkZIMj96NBGWjAtHYyq7j5GY/cIrDU+6G+v0dzI65ZUGARWk
Mt5ze6uFSBDXcvSzA/tKFtu05s51bldhstTcjJsqgaHxJDXDfcdp7T+mVjbd5immFs4rad3LyvDq
23EEKc+2sXAzNlIaXigrDASrK8fVgJIFvIsbY95T+soyLgNB9t4GVarV7KQh5BnAlsJd26xJ3LWF
b2fZF11Jg1kQDOFZycACqnLraZVT/GOJi9se8z8vmgW6O+z95hi1kICkVc0EsC49DUNhFZvObRQk
HS/XD8SuTJfdECY3ut7DtyoSwyc7p0FHusIQHeQ78kHYqLQ4Doe1axXarBojnrgebHEOG8IYNkwI
gh2yK678jHLqtwWrm51QjGo85IpAdJZUwjwTI6GXC48oznbpUKFrG7exeQvXCbLLIK6nK8z22RtJ
btED/4L5Xms+yDHS07InN616ZFOwTokk8Blf87YLyVIZXZOlibIhQONuIJUSZUR4LQB/o4/xLLlq
DWlkF66EKYBFwWCMhN7VZvtVjvdRNnTI8qQ7PHRJPhQnY83FsjPrdsRv3KFGRCJOU4gHeEyS3SAm
m17dNHPiEvt+eucZKs49EC1MFyBZBKg/5mn6FBkNZOtCt/dtPzjtUlRQraG+Y4xrN32NXoq1HKmN
8qLlSdufKmXXl8RJzmHdIgeuVEdJnQLNG+DgFVmR/sqmyYGy5esMKJZVHns8EURljtuwDFLjTJSZ
h3w3yiNrxXjd0daGnLo5ws5yZ31iwfIo11siscxCKJ4bWOtOuHNsWNme3V3FOZQJEYf2Pdoq7XrK
xUTGW5LGyNdq3okKoQ/zN6Nt2y188XWCCOy0b0kR35l+XEbLmuW6b/O6KGEpI4hhao9K9C1NkuJB
lP0llCv+zMACFaSsyL6voj6X1BaDSRsZGdp051Pr2+aaRwwHisZYMMMPBA+EJpowrBWOdmBGkK3Z
88K3gpp7bqMj+aGr+djO/aksUW8Sm+uZzJxN46iiFyMLVp9ucVkpbzyfyHzeakQmr+y21Tc20r8f
OusvSkbDwdJrYJo3AJYcdfrFMLk9tGg2hEMZPLrFaGKAaIeNy01+51URAZSTn1x9f47F3CP+/37+
n2+JiJ6mSuqeZYr5LPxVtzNnQ8nW4X6rvbA4TYAAP0RY9U6Qe9NfV7zVe7+O0Ce0PmPojDEUVLul
Ynly/v0n+eLrgxXxJIwEicVan7u/vz6IloUuIg/UJ5j8NKYLiG29vu92nWmxSFLAqgAd6/vvD/qH
CnH09ZkxSNYGFgJJ53jeRc6vQ8xph9ciIYg842owl6KrPPIgwyJrNg10log8nwrtbmYP4AmBQo/P
CtGFAWawCbMVlpQqWw/NFGxKYYXWki12S1RDZqOQcSpe6mbv9s0mLoT2pBs1rxVZJLfTiDQuUBHO
wSkmqj0Hkg5lORerrHFwzMKHQ61pEdrH2gtYGVIoAsfx25EouXLZCAzLuhzZGQcMZWuExXnNhFPX
SIDXw8Ff581Mf/3+dH3uwLFFSN1msOtigjKPOnBmME4qqhgPXZrKd10QmUBaDaq9H44z/ztHv4pD
IwvthFkT5Iyjpk7jyE2E8GoZNgLRKS8DXsPwXdZtnl/5JlUZML8RvZSs+p++4xe3PXfhvHrikjBB
yn68Dunvdep1KJ7cbN3CMYNm3+oziJ6cgUOnKvfh+3P6xXd1Ge07zp8VDFjjj8eDiCUnDXw/2eyG
t4o1QpRQ0gARr9zmhvADdy1yNW783LN/6J2/+DX/OrJlHN36MGUzQn8MeKX4mVGJ+PEaCVDyw1P8
aML65wnjsuGiGSJtgTvs6IT2KHoSqwQWm5CCsgu4yc/wIcUAGkWGU96p5jHlS1tTPJlpTQIvIKg7
rwlg+47CO6nTPN5HlZk9W53l/jA3+cPV+HilwYbikSs8BlgY4Y/OQZJTAQIk7JeWjAGcZU0OLrAf
K3SMllXFr6EVYdFGTzBdRHIAYDLg4AGB1haKMLM47FkS2RTleC9NlzckDvdfVZEUZMeWmpmtLA/d
wbLGcheizU2SdvX91fPF/IMB4PzRWTKBvjGOZoDlIIo0Gexh6ZWo5A3CXrbFmPL8agvR/Nad8sYM
caRh7YyrPTNt/bWwzOE2NAaWVXjXjeGn31ufX4xH59QweICTgWbK+ff/eEU3iss9i2PUDpizjZNO
R+67w7VuPGOeYvHjIZ8rVonUwntAHEG4LMhIJVQUSu99qhstGlpXdPiU4UctevIoxVwrohVkJBy6
F7Uh1BuUJJUil2mIpfGUS+SkH4GAnA85MlvRNPW7b2ysHlCozWwpW0nJhX+CnLMK08EJaXxlD0DH
0Xatzu+16MRMRe660b9pUwQhLH/H4NanonqudX8wVuRhGu8sifSnZArMEA0ihFG6UHgZSx2Z0wAH
n1SMudEd4R30XHG7qXdEeLCD1L5LwgErhvKN6kmxwL4xRJzCEcs69BbZhFY7cQPJMKFpnHJtstvT
DgYCi2mFS9maZkH1DHof4/ewxrqIApF2c9HTt1orCDwpaG5ft091du2/3K6anjvwksm6wt1OnD2B
J9oqgwGLYK/X0LjCKyUNwhrDpsNbTZgf0bZoglI999dJ0JYPrVeJYNVaDkGqacNKaJnVXvIrIEWN
ctXKk7Um4d5tEczH7zbzAJy6bWduwIL0VLsTSDDgASkParC4BQhXe2wuvInBK268PjmlS3LrZakX
RQ0qQhF3waO4OGMYYkGTz7UYKCQ4au+HF8vnhzvIqpndoutUwWiYP16akPYAaw2KLaNUgA0ILIWy
ELnLAsn8iYaC74fb84vjmWgWTGbCwJnM422Jjkx6MiuM3z6uivPZvxOysh78i4bKDp4CSwzth6/4
+anO4szj9WmwMrLtP0Sqv+oop83534tmfi4B31SNyxqfYgXo9PdPns/VOc/0ObaBqxWNxJ8n61/H
ES1GTMRaeNpHXO8UdNGmDWiGA1Fpj7B384VFk7LnpdCtjVSLLr8//LyDP3rIgHBy+H4WTw165o+/
pK4jOwPP2LA0bdwNIh3vklSbATKfnj9+f6gvfkSLgoDNA92I/PSe1InSSyi/+abONN6oNpA+WYEO
ngGPftBScX3/7w8I02L+8VjvoGz5+N0os8D35gIrFxCVjctGYeczWbktHXs8Le0++uF4cn4iH59M
FC/scdirUFwd1Vt5Ntq1rXPNVHA/meMRz9ssqPFwSKK/3IpaeNM27tvxtiAKosbv6Jn3WhxhS7Kc
Uo+WdhypYuMldnuuGHtDLEPnWWEIHNrrCLc/xMtipKgZc6/QIT7X4qdFwBeXo+XNO2PKQMdzjy/7
FHK7wLTF4po5+UnVDvFFCrRyIUsLSgARjsHJ0IMKqvFG7HFsTdYP98Pn/oWKFROyDQgKEJ1+JBoh
WtRrM3MGWRCru4T6amwHfSzeGz/+Y9wAiqsjY/j+SvniZqdMlroFXI4t4HFBXnhQfevKa5aD5KJE
AMsYkpzgs39/FFRKbDe51+dC7uP1iBSgETLhKHbuTFcVnTBWHwww3x/li9vMJsTOcqCf0XQfX/UV
DX6r11inhsrNN2JMi5UfQQ4eMzKkiqyyf/jBvniCOPR+luR6AfT1ZwH91wMstQrd6iuXqYwk58pr
tPABACXBm2bOyOf77ya+qIkI8nQcNpcGryB59LjimeEwTEsxbknjF8uE6lDUJWsQCoB9WDTl0hCa
c8kGgJVJU45rgpXkOY71cRPrNqaEAKSt/tOH+uK2d5GReh5lFlonS378XSH5eKBMBrKhSQO+cM2s
2LljlN83ogAWbeu9vXbJztMXBRaRJy5wqC2SWKEfzs18mKOnDw0COzyaSjQ2zlFXmTUBYJ6OlBwE
yibmCnasdzUmq5sS1JWzyB2Aymx8TE3AlhmGN7fqvPEyCZV4ZQAk0c3FJDf90Bx9cTu7LJrFvFaU
nKOjc1N3tZs6Ro0uRPOfMzMY90ZtGyd6N0xrL6Re6xFC/HAmPreCswCFbSGDW9rBY26iC4M6IXID
vHE2RfvAhyItzBj6xTCRiMuLjpCDTj9VWF9ev/8Nvvi2nuDtZhjMn/gER28cMmHIzPM8bIt5rF8q
dq4X2OVIBKK52SEKb14oGPPn7w8qPx8V8aEj+KY4w2dM68frD4NhMA9Hea7YeeUuNauVzTlFWwji
g+IBjGncEDqoSo+dHQlBQ7uOyDMWp6XMmgeHnEeqV0T6IO90JasNs2XXRNTVJqDd46yPmGMX4hwt
2njVxq75pshKJUBZ+LRKWKiszVSaqUYaR2bbWyLlsKLlQT2epZNf/1BEfH7aIHugYtFRx3CvHzdF
WkKkee4yNNbazsK4GidYgdyaJJsw339/Xj8d6s/MFAGj9ByksLOE9u9JWuxHaaRyl3Rf2dxOpYYd
H8vKkmAB699esJQoNHjzTISlGcjEj0cK4TMQiUHzySonXPWkr+9hE5KXoYkCuq8Aq2sU9bUhs3rz
/Xf8LAbhYnXFLBED9mryGT4emjcDgYlkpy09O9FvMqESHCssQirXznfTONmXSYYsUJvY5rJBM87r
qM6vhCpxPjSBs4+jsj6Hmcjj4/tP9umVbPPJWJpwD8+KZPvoota9dGasgpKJ4NCfEQdpH7DkGSff
H0X+Gcx+eGrSvqCTnoXK4CBhfXw8AVbcyrTMJW67HCEg/ghsFsvGKRK5dtjQPzZOkj/CjpilWhaO
25WfRT3bciMPeiZq9kCMF5vqZOkpXsr4PFT1yxvi2V2UD2Ktsj5zzyQj52zdx7p+o2lld5G6dVNu
rBDEIKaosZxWvoxyn2ZeByIiSs1We7MvZUtieEBGHxlzE6tG+kG1Hmryzzaia12QVqWfMSxhvYFZ
StHmj2aot4saBwmmh6mmhQ/j9qkWAi2oTCs0TsBOAGSwUZ7e2rINbbyzidIPlWrNHG9KzCKmr9qa
KCBGivW+j+3OXtheEo37wtN8drU867VV0RttvWvZjDvXkAYrfzUFXBDvRtlbd145dL8tbBHZThGQ
RtCOYxSID6sKRDXPn4IwPbL76i2ILCyvadc1Lz6Y+V+sEGtQyxpEaLhcAwsZCwb8ZZM2RBHwQ0HT
cRwteLOcgMCLWp/NfZZdmq8hfJV8MTZl+xTnvvmO5kAesB0gIdWquPDWdu5lGTndSXbG5k9EJ4Rg
ALKxUWSh6zGC5oaNr6Worz3m8nKEac/niOx2odtjQkhKVtP6OaFNUT70hsPRzaK6yaygwiaWo0Ym
mqFB29o32XSfFZl+lzfkzIEkmvUmExcD/nh7nmkgPS3xa9d9cRGYQ//qymwAaulV468G0KRcwGpM
7wBC2tYa6KOr4WCKDSJQ6VfTBXeL7iON6wHI9ch+1c6ZRBxvWxlkOx1ZUrVj7I2/l8AaiIDgw6Aa
O8T2omvBDxQRH0+EMYV1I9+xgoFH8quMETEv5JI4EiQtFa8BAUMls2L8nr3Mz5DqpWA5qG4E7UyM
P0+l2TzES3MsrWVTFMEaWVs/oh5qW3PlqwyDM7wIx9iqpB9eCtb8xumcPrDRW7uGk4qlKjrNAffB
7gnN6rHiKXdJerWLA1SV7RkypOyBmFd52yLQyNd1MsxxMNo8v+ll5V3jLFa3kTd49rJnMvKis0d+
qacOHrlCfPyYUqzZi7EkA37BHYbIUwv7kTght7SslcuuWS2G2ofqLxjGID/V5B2MvWJdVQS10N20
+zQ24EHV6dgRBKla75VamqzFusNjm5lzkmFjmZyYrm7Qjlc96VobhQyAn3gkY2JJPJOHUN1FIw2c
h1sSXnrp/bZyu3xMJoZQC1gbGKIzKYqDGBvvjXD4gGcB2bzc0LWt4lXeumW7APeh0BWYdqGtDGbt
2aohLgHOSoCE+0DwaXxOb+OTYEzMgFzSFQTyh3fUV28KhxwNPB0uM8lP3XTNdqRjha0vG2U6GZir
zLnLbNhTi4hB74HtJpQ1xx6Ga24y/xpWFE6+Mg6v+iyI28Ms87LJIxHVA4M4csS+f5B/8bKmW9Ud
1k8MoXmnfXyMU28lGa6IHoBWZLw06A+AZGb1U56rH8qtzy+meRYrke/aCNMc76gFCXEukrpGv2MG
ZbeKucm3hVZMP72YPxWxDNcw6XjM19DAIsn7+IUan00Fe3tkEm2PcADPuP0rEeCglK+5J9xU9aVM
3O5QmMW4TVRePiG54ebJE3eZ6PPeZZLlbiDpYCGRom3RUjwVuabd5VyP1Q9n/0/Z9fEt6ugUvIiZ
XdpbVgEfPy3ymTzR4IuRRgwtU/oo+ak63eiNkY990Q5eCQURNx0z3OBMhUN+6Hqz/bedL6eMeTnr
R0oZwTLi44ewihzaTMkSgq2atu1HnwDTciDHsjHPibETP7Q2cwVy/J1RVdNfUIt6tBsfDzd07M9c
hy1epzoD8EmavgzQZvY4FPA8eaH/0yXxqc/k+9FmA62mXsMNNP/5X502IVXopQeGc/bQuzt0usVt
LkyGwv7sfB+8ZkcOqrPr/cm9rhkSrwt09z/NZ7761rS4lEsSBjDzko8fYk4e6Ql/xGrlV92TUU3O
M3zFN8TgoJgmXzz82/ua70xZxnDBlMiqjr4zCTKxE1MJLhku1PskczQklKm9c8i8/+FInx8hjsAD
SrYlvZsjnfnP/zq9vjeSPsImZMk0A15SiGiJrMbKtJ/63nPag6O6+om5QxJszchiAm3rYXg6+T5v
dh525nWhgvYh1CIJUi9ADYYLZWq3nVWIO1sTPlk2oXWOJcq/0ll/kempD0myLkEGZRTYhf4CGhkq
so3KdJswRrzLCk89+7ok5gnCnH7ou8w7IwvCVRtpdsDAxiZKL13QniTaDTVO8kKU03awiHpeRYkR
uOuyijKiq4XCC64ZxYtVU9+yAelN+jUTZVSjETS5CKEGymWva8raEj3YvTNX70kXq6cKoUgPk+2s
Q7lVXnWpYj9HhBwIaAaDaXH5/a/wxeVFwg9QVkfANTeO+xG25Y1tGSWt0EAeTGrL0yHle8EPRXyH
pif74cn1xfF4WDCupcNDN3Ecd4GrJZxQo1G5eAK+wWj6GlI8p0iX0LGIBlWm/sP74/Mil4YDkwzT
K/51/DJHjylcXJYmuIdY5E7T+cADfAElOz9HG1U/52SRb1Rei5Vji3HDMKxicY323Intx8LTxx1K
RXfdRTrkCi2Nqh8eal/cBAbDI9iIzF9NMP0fbwKt7MGLmLRDpcDabSgPKHbTOcyubHv6ocH+NLfg
RLg6NzVbV5RBx0aEpoVRRMQGx/IiAExlWZ4W7aQfUBiTG1PmikhQ2L/fX2Dyq1+cFpuEgXkXQcLG
x2/Y5pECdMI3hDKCQaocbds/ZLFN8lBhwhykMveDcOP0iXxQpYaZ0vMLfSEa9K8rFYbdeMq9yPtt
jJhkkUyaxq+F6xvEv6PTf0CU19xYDN+mZVWb5bCB0ule8G+azpqJXLuGOhaX26KI8ndk4chaWq1r
3J+qNcm3OHo5OVIKFxOYaRNzc/SY7rhlB5/RHhi7troPGUVtGEun3QLgsrcOfMDWSMW0ZdChVVQJ
AH+EqY2J08auT6vSq3bfn/YvqiY+D9kyHs22rh97WypR+B7CeXR5WRHPbAC2TgsWYsEPDT0W5eMv
Pvu7KATZZeF+Pl5NVrhRvaImN1kPxnDXCj1v1iP66KvRyfo53ArZLju9SD1PjH6aleBlSpBsmwbP
0cDMepH4htqHlW8VCzO302udosI5KU3qbrrxWpTL1hmHK0ZGw0OYaHq1nEhWAJNVKy1E/6B8dA2s
Tg9xEE/mEmxA/puWV7yRfejQhetWdo2hNzp1CMC+jBMU5PBjm9oHUaajzwetWD4AykRGETsoF0FK
lPZ74pfJtAGnGXBryAi22ve/z5/J+YcLBh0nC1be64zyTbzjH2+LoHHcyA8La4mIXZCSq+GS1Sbf
6NlQTx1aU0c8MJWT165mAYRAEj2kJ0Xqmveh5RtXcWdmwZU/xbW58dkdtqcaYV/PGaG4Cmayw4TC
49MD/q1LL79xnIhYXt6lYfWPE/FfEQDOwtcqr/P35r/mv/aaw8cJA9X8n//68F//02JZ5Hwt//eg
gJvprXr5SAr48zf+QQVI4z/6LDjD108BSYwKD/Z/UAHC/Q8DQFzrDB5paWbv/P/LYyGqhZvJcWhA
aEKMuSKqc7YE//t/mfI/f+4vpt3c0igN7X9DChC2e/R8YHkkkWu6c0M1u33+6Cv/Kr6Iyw5BS4HI
IFK4OyHkXVujObZONAdKskHI0wMaNRafkQ0FDvqb4cFZVLKpLmDx+WSbhOaLXxbMMaPQ3SdqVA8s
8KaNhTH4dIoiYHHM0J1HRMD1tkh8KO6W42WXHquP0z6vw/c+MHXsEaG196ZGO0fGVV1rdV+eY8fq
F0iU2kvGpw1JKW1xX5N7CYJGReueTNcVd7aGoQE4X+VJ7S5qSnNVNHqwb+b926KHQr2YdMon1yKU
w6yKaWuw933JHZegTRX2e8NgWDYUaXPVU18fBqqg3YAE6HRSYlrnNbJ3i3nAaV73Z/SmlwEcmGBw
rhNBfPQkxY2vGyTr0hlTFLKKImzCf/Zc3C56LtbMTnzI+YRIoLL87fdUcH0QrkNClhHNn1SpU26x
zG8iEkwWhq1OuDMv7OCuH/PrOTt8pwKrv2yBHGzgPeJU1YO+f0DyOp5mmRvw6dvmze0LcxsmSYrW
XRqLJC3wL479+CIiBRywBa2qjeYtU8H+KfZJaEgDkzYNfUyvjPNImqTcUuBd+Sn5DlPuFnd9BpjH
sVvK/VzrbqmPUuJliqDlKZr08OF6e0m+aHvfGIOF3EklAzqU0rvwWvXalulaRMh2wPyACPBTUKrI
uiA7N/5rqzosnaXRXBlG4S2yJNCwebXg3QvzwtJ8c4Ur7NKpm8c5dQzeu4GaTVqgKsn9TYPVYJar
3lLtedkO90EBtHYc4IrH7Qtg82srBr00xPEZrg38I2Bxl006qY1hRvk6t6ZD0w2HkjmzhnYpKaoX
ti4o9tuARMi0u+ukC5ANj4o61XCZMmYqCz5ELap2xYolpxZ0gfs47T1xQ/EBxXp/IF86nOmu06K2
03IZjrDGdRAJK7iJqyhk+Fz+liXDgNYDRmjQUuyd8sTnDboMagNLMNbGLZ7XldsQCM5LzD/JW4bN
WRefVR5W2BDG8wprz9aNDBN7lOa+il4zN3mJn2xREy2/6oRoL8cetKEdbEmx95YjCOhQB6lsEZq5
jPAkoWpZ62a3IdUTkRb07mxik1Dmw66UYQnHyXurKrHXiIteOlFzEFYEvgiI1oI31HCmuoEJnRVs
OmkHa4I0D51s49XUWtxwhurWJGAemDWLky7B8DFo5I5UsHGh0RgsiA32F3lxXneueTVoGPbAN7/W
WnXn0MxfMNu4AmQYLpOmoLzrQPTVwpzWjJyfB8R1pzVq9etKZ3gVjQY+aGb10kR/NCR2YjP7YsDB
/B4sbGFWz8C2bMbqrrmFPuQAm8Vg1PjBBYGPA5tg9SSTVN92iejvW4qWDWzk9qaV1hkTX86VQmlW
ZCcOMxUSF9+jNNxDkQjP7GAw7+NskpjtLpraK1fuSBJu5YI5MPr+NSOQkphM3bi3hhRPFb3swSu1
jRGO6P5N7ZFdtb7JqnhaYfi+9acKC1CYb7MRrpzgbiJqOXQwwoTFPWS+mfdavSYqurIyq73ESrcA
znemGWIfjs19zmSYnPeIa7IpbnwV/iYA49lpy3OrS4pzB/Dywk4wvaW5v1NJGJ1YBZDWACP5nmzS
7r7U0vSMRgm9KvA7jJyls/GHJH41Oq86DQO25v2QTO+ASuNVZiT9GpxncID4Um9Bu/K4q6F3EdUR
QWCDHXzSUDht6ogIoUgl3E8lTjFTZkBuR9yfqo+szaCIKDY9IFt96PS7MMGdCRFYre00J07BZN+B
LXITkIW5IizQPYyMOQ5ep6nrkRHprzA3LZi7ak7rsNPqovbDEzOIr3xJ0MCaQKeQvzudJcRI+h65
NMDNbPXb1hCwiM6LHgMrHM+dqq7e8KpabwM/20k8eVeiQ8XuuszL8a+6zwjby0VlQb1TCdThJCBu
vQz2uLj6dVdaYl+5QXKTOuFvYiCclYl9Z6U1IrvPm6m7LmSa3NcjPBJJ46YqPV4EzGyvNJxP4XKM
gFguosl+1AbmCJmXrgkN+0WNfOenWIb6aNLIG1MEn5Xxa6/IbcZSkS5LzcE9CItFcW+DjS1UWBd0
MLK+D13GlXxVuHmLELDiZogTUC+SIPRrKH9EItU9m/ltPWrm3tUG7cnoiuyU8iN2V3GRObckZhAV
G2ZF+4TyVO48otwvGxa9e8+LIRnmOYQUM9JAb4epxNEUdNWpEdUMSYVfybsi4yXVhUSir8O07V5a
3cUv6medvxNsQ+5ZvVq3piCpBoulIgywTjLb2zW5rz2zCmuvOymrGwxr2bWE33lDKeIuJOxIZJct
3CsCnwmNZRMT6Ty0cmSPF8gwpjNcce2JipNia1EA3+WmuM9L8Fi88vKDVwzGSThVwzPnQ/ECtsv8
bZzw50J8bt8D/k9kqhLadUdXAR4xCiRPSGIhQp6VBpjSGdfhLpnudNeyJbsBH8sS6UG4CnzvJqJx
rvHtlJV/rdHl7I0cn2/TIyL0kjs2V/57WPX2ZjS0XV0zKLZ+u2620nRn25hMr8PpRSfjx3fmDUdo
0gR6/ngRJrl/6sbgS+BSkMrVkRSsDbOkJuSJB8b0ZS4XEda23mUasMpckMhWL11F+KTf5s9lx15l
DNpivnzPrLIlcYt7tIfJLr0GmukUWHemwLxGGWGc6QmPY0h2wYaApgWtybTG11NfdZGw7ypuJwQU
zVDeRJgq1m5kepcqyOrnsGrB85Hih1NElmvsHzNFJHL3UB9zLkGqv6Apqk3j9fab7dQvIx7cu6Rs
e05OWm0LvTV/Q4FWa2qvmjcoPXGLp+yqLsXBAqB0Y8Wxswl9pMXVYG97suG2OGhenEi/94ymXVW1
lZ3j4zR3ATkOiB784Qmj804fy63kvrS07DRwc4jeZJGFXjYsJlrX+5DfmP3aKIMDL6HsDY0xVcrU
4weVRbDV/RA3RpTgFCzr+Bk/JtibVKyjYrBODQQZ1xZRGQvTlJCmWKE/YQroDpnW5XeBDXSwBzm7
s8m4BzkziGXRD+YW8kn0yvTQX3e1JH2bzdZdH8x4AyMr3XcjTfAGSguwIVZeap88WLHaIjOTJtTu
LsB96nGbr7J0a6HO5q1n71LfJqQHLtNlkFcKzqCEQFcT1+LhcbwgVwYvPm7NAvJdS7AOgddrvILW
PpPhVTuNzoPFdOm8n0qiYaycxXDYifwO5RcW0zyt/y91Z5Ict9Jl6b3UuJAGR49BTRB9BBuRlNho
AiPVoO/hABy7ybXkxvID/ywrMcQk7eWsps9MD0HA23vP+Q6+TBsNJDbMODHJsKpSph3d3thYa+n3
UWV7E26VK0LiUy4Sb25MKC4Os6Kfm51MYUoHdInCQ5oP4ndmdd2+LuKTm5j9kYAJ8yTxXmHIdqY9
nt7i0La1PMzSNR7AdBYrAsmJ8tMw6eYgy5eIvwILI9Rtcv+kC6NrRWcAfHNuhxeRfI0IfI0LNBJE
8a019SQPzZYZBu6SLZi+xgxGUFMhzC7jPFlyCNuJbK4aZmuUkFE4EnXM+HiNLmTgR2tdpx7JKYpo
Q94yqKWuDE/Fa/ShzFpL5+ZBIiKQnW7cGFSoqSe7ZJ/4rabmg+YuUYp0m/HLL/mKqOT6MciX1EWr
nuXDuCQxNq+hjJbTKpvOttS/0qgzDB60xDgCJjbFGrd4yIsj51EsiY8xfaZNWJvuV6C4+rTq/SgD
WmoWO23Ji4wWNpOurIaCypInyeEAtE3tmasa6NtCfoZmko9ut3LMtLhm/cfIT2LjputbfYOhMrkO
Ney7BAu1z0Y6MaG1NKt+gzmcnzFhRoRkOON2qpqvQ1e1dIL9dlzRiL1yrZ7TnJEKg75EY15p8d6G
9H1R2OxJZtYWV1Yr22Na4hgzuAawMHGpYwOxVoXJDxjzyPrO25GHJs4cQm4I3qnIR9rWtWtfhJ18
qqljrnOvJ/nAl4m9t8UwHwj2Yskj76+8VjIx9lMse+CKkb/qW4yGlakNR8HmfGx6Z97lFNnXS3Dv
adTgWWujM29l55FHws63KcIWTgAt731qW0RVpk2prWpXFo8duLRDWnvzWnqdzw4i1Lp2C7XnP7Gh
6i2Xll03ZuLBGYc5Iz8ivdUb/6Vg/AYGigN/oJbf90VEnGUDndPgnlxEDdeieNJZenpLXcfAGRZG
kBY4mKdO1EHr7m6OzduxBTkN0ApCqvjCheG79H+aU3Qw0G8McvQPSZFwxiWONNHHW0Q0I8iQ0T/6
MenJU2glB8ZHtur7sYdMbD2FQwmOsq8eNLBwAe7Y/tnJrF8gLE5DiR5lzomuKuYtkJjLqYEICm2d
Lrwb/6aRx5zUa7JtpMGFwR/sDXmrD5NXuxeTJe/9TjM2mcQ+7Bfh5Rxnwwq1dXHVmliIRJR7KJom
IO/ci+1Lt2etUqFNoKumfwPsypWLS0XgcFpcLw2ateJ0SYpeHWicejtsyzC4cfGXojw1Rr4y22xL
cot9186FtgUrNe8wLj4NYew9shBm+zHJvpc6nD4ysdLYWqWJ0O51mBCbmsCQHZ8eVK/R2Xu0zV/H
gRsiS1vC8QIR7SrjQh8YnJBuqzDEjWjRUcKpIvR8h7cqTDeNjjk7wmkCGM5Jd/zDZjP7012Szj+U
F1Grpp4bE4Uj1ykO5y+Na3Pfadx7MylxFbh2mB4sP5Uv6SD0lS16eBdMnY1ZT8Sh0RMajEm7ct3B
vzX8gVsRtPfLhouRJ/vLhCb4tU3V5mQ2iYOaRzpbp7c2tk2O6+g2yNZMbkcmIsBQubjabQ6YTX8F
BRKyHsKMRsHLK/JuM2nGiSww4gCcxsev3nyTtnaHjqFdoTmHVCe6p753xj2XSsbr4r1pfHgAzQAd
vbEiANVL13+MrkIhrONgq/laTPn32SIpwwWuuO8hHAZcXvSVLCA4N8mVobXRYeK+7Nb8Pww4yzS1
SY3Ar7aiuGJs0qjYJQ5JOTbYYER7YO4RuyH0EM9IZtAEKeM7LUBvUxKjmM5mu64HGa586kobvp7J
iTi3wNkX/cbzwMvjbL8RsrxrRHNoagaZZit/baY2i7Al6q2IrAv22yDUwrvMeNGMcdhZuq22HajX
lymiSkSZ65gP7ne3G07AHDeNEPlubNmMqwxKMLWna5nL+li4FWWK0uCONVonACPzwQ1LaBKUpW0r
3A5t/wW92EbhuShG8nQkmg58VnDihWDBicryEFPvWzWED+wYbvZN61jJLg9DBdi5Vmsn7R5wI8rr
jsy3AL/xo2+xqpRVustCdKZpFl5mnMdB/udoiebICExYtWORbs0W0U/R/qxpzmz0Cmt0xN+1U1My
H8l4ejRF2d4Unfu1D22kTnnFOXb0+x0pG8NVTr1gBSFuL62mI+MYTEjgVnDlSUZZkRrqbKvUIU0w
7dVGFsaN3yYua6kmXri+veAYzzjMF8YBhEO3dDbXGRlApH3ZqJZew4xq5lOECtYcyLhNGpusBIQL
uJYJ3Boi/SBIuCH7UE9ORkF6Lrxs048UcRUFxb8kicjdcPTLOi+whJnpN1LGr/SO+BivlRYzjxKP
P7Rc6R0F8YdG6g8YjCXCobS3n8E1+ABIyrvamJ57EzhRQc4HvriCdxQhY0sgnIAwoIrR9u2hIQkX
MT+Rfp3Qbg2nQbrnc90kd3VVmdE+yqno6ZlBG7jm9KqmhtRU4B6RrT8JNp5rizAAnYM1+M912tPU
yPTsRJDEg2xFutdobW8du00uBN1e25KbkRXlyggdm4QnIcq9OTHKCcDyd6r3bjh46BtH+oqlX64K
4U5rZvpxUmAnh4oLpmSCBhwBf8ccyn55Kv5hJpUDtUQhN4y8NmCJgoQMqO66acx94zE5iV8m41US
eRn7/S28iZUzw91hye5vCzApUA0eTYPMitkoAPnEHjQacaFr9Y1TOrvW1JzfXsg5OYFVU89PLVJG
zphLdEphmagm+zrgztPuNMd67G0j+o5wO4L8FWIuyEm9in+4bIqBNBcoCkeyR1Hw4geKBRhxV7MY
hptqSk9G322tOm8DQguxAEzmDlsjKuEpX0duWX61siLeTdZ06qLOY+NQ43ZW5nOTOcci7C9E+B1I
LRHBU/IrX+APJFavTGugWEmSm8BBC1baLnvyEIkWbj0zO82xczMNfC5/JOqxI7V0LopdiDx0E7sE
22O1B88/w3UgMhG/E8DOA1Zog2WIe1+ep3UdTD351oHhK/ObE5u/aQiLi1gJK2jgrEBbddoLCTni
wuu+683wqFn92geOtbbb5id602Fbdz3Bn9wFNwuZdh2PaBUCayxf2GcRGZL5M4La2kPTfppm+N9x
P5XrtvnVWsaGntsVRejAzfIfspse6Wc5iCN9Nt8iNvdpG6WXCQT9C9EY9tc5YnHXLIvRYj1oMn2u
jMHc+8OlJJZrv6RHIlqdN6rRp4tRddNaplMOeDfk2IIw3B0uRIJ2QrKZAAZdqaxtgrl2rlAXXMZS
bfw4m3l7Ndv0aMxbw3b0p4RegzcZ9kbWYbc3Fdnl2q8OGSLjHxYbft3NKNqdkf1W873Un0DvrhP2
xhkZ2rows1/KLrdeDWO0Btr1xZm7HMo/cnmnLwZKWPEDDBPtEGnOzHgk7lmIrzoK1KA0tfxnLA1n
XZCTfXSNdr6hnLk0+3vcx3iAKeFr5ZHjaHgxMrMSrbxz05CoDWfcDcTkXuZuVK/qbloSQkiQiU9x
FLH2S01be5PWIuANH+GA7uWcdptq1og4yIhX4PVPW01CCJcWP7SKy6+tP7FS1Y58lNojcb9bQxGZ
l7tkJpKjtnKKEJinJVrCL5dimmccIzEfMmbijiPJD0cDJJdFJ701VlKChQirKyK+wy3Xo58+fRij
WqKBcv2kVdEuJ2bRq+d0UwAEMnHpa7mB+IBepKXH89GZbY9Ao9zczq6+k1MoTjGq7E0lautBcVBC
2TnSUh4xB3Vx15JOos9kRlTefgrJk+Q6lXPQrrsbYyAXBOO23QRWDqtrcmDfoLn61dn5CpPGSkzT
D2SQ0datrekpY7JzAUlX80icur2HK6ZhBO8JPU+yg0hJPGbHtSMusO5TDSOL7WjrSkceI7DQlzOd
om09iM0A8bdP3JWuqKhQFofaxv2ukF+ka24JuLhrZTqDf4uK712fnNJQo/Y13srebtZmOLIrt923
klNTojg3t20zrAr8lsdpoG1Rei3l/sT9MeUQcGj0Bwq68y51G/vUOuxUFMHak6XwlY5SET5CAaFx
mQh+Y50aCrMAKAawaIHuzg4sGILCrFVrl6MNidlQEnSPW4ml/FdfTjO8/QzTKHWTkUWFXB4SyqPu
kgLp7wqH2UoLGxZewclvM3eiu+4HnbT7WFskR2yTJjeuvfL6ds1h7asrNXPfEyKw1zSBnrsWnHuw
Y4yIb8Y+cNrKv+yaQQKQTknqTUs7ZmUFArBqROp+cyf26VH6/gq6T3kY3NRZCDtOHAPRl+VlKNBR
BuxB0QYltEeIEVdngQh6zeP8L2AJzBdNJykuGLxOwxlV1Fu3Ganxz5X+DMvoQiucdeiVycHvzPjB
sHtjPfgs88PUyO1gNenBQCJC5C2PUGK469mXf/Fxm81QEjMduOT/BUWW6g9a3uk/Y842ZIiEefyr
auIlToKKmCclsTC8yB92Z2FNyl39mdQHIprLfnys3Gm6z6g9I+80q22f1fkxBm4sGwQHlEMT88mw
LHFJScjepS0HTclCeI3S6Fsx9yHRyH55E3O7eRn0rsHpzz1hbftavVbSjO/7tLLhkqXDfFU2QI3y
vs+2AtL1KgXEcqlGWT9Kd/aPo1aEW6pTHafanFCILjQuy4kQuWIun6Om/UKuWkfcC7Wkjri8Q9yl
7hUDAngSXi8C9lBj3HHsq08yKewno1IIUghxG+8nP02PsrAEdabQula1JGUu80f96OP8PtmZmO+m
lPOIk4tpUZ8TvttPRnTtwps5YZJwdmTVLDFIrfcwWlP7cyAXdF2EWCCr0FGbsdXn7TCnyNJNybZI
piA+QnFrZV51MIy6eywNonzgB1enKpnDny0UAWCbQRkJhzpii5IjLMqfo0sh20pcc13P3bdeEzrL
jRbNP+VrEH0iCM3UJvNUTfdpl2nP7tQTU9w78Mrg0N2AF4U6M0/05Mok301Al1YOCTfwtbuJLYzD
RdaNy+RpVEYuM3AaeNEVZ7zGCL8k4TDudUNYJxFJd6UmG2ha6+Y/al4ALAZar5QY+onMjpk+Dqk2
ty03/M3/tpjIbeFRvZ1TFPfF4JencO5s6ppztDGjyFvnGmG9cWu1/xL0/SM9xv9vSotX/fJ/r7TY
E0X+H//eV203/8e/R4QxlBDe1OHn//lfr//wv7IZ/H+zrFcEE3vVvxQS/1dwYf6btaQE0Iu30Sj5
i4Tp/yku7IXxguHMxrqIKOJPxYWlE2WMfAMILLB9458oLs7kFijLwdzyP0JniRQEXdZbtQ/t0kbK
khz40pgw/y052l7Z6ts/BChf/qUe+jOWwTxX+C2PcVBH8wqwWaGsffuYfDTMATsOp+pEyFvH6PT7
BrYSDSKraW+bqU9u49qplhBHjqc4J4aJEENVU+ttKCqm3qS0VcKGT7q9IpCNogFNPO7pFPgdI9dO
dsn5Ns5UXpwyGwls4FOmu/LHgRhCu4RGiuNgouluGgOx7WBftKeCOsHdSCvyHjvDJHeKckW6jove
v+NKgtLR4pJEhFKZngjLJWXWQsh+7UkTLN/Hr+dcicjbQW2MFmfx3XHwOdPokTpccsUVnCxCxIKl
f+XO3p1Vfovs548ftIg2/9R2nT/o7DNQCMvEiOlp1SBQVnV11RCr5OBt8UdzgySao+507DlafvzY
s6/P3wUSHrU6TGGBE/c8lSNKEjmY5BkihC7KFXGIUELSvNqQRxpurQFhDJvpp6T3MwHg61PRiqDp
NUwMx9aZgrUBJhv644SN35QcCvwh2dCILNFvFMYX0NVdSTHRybZjZsxYovpqNykLjg5D+RM/grVI
Sf947wZkVxOhL1+YGb3oq94O/w7O7Qi+VuNuw6a35gxjX9o4HqkumBMNi6TShzJQneVfeVE0Tmur
y4vLJsHUs8ep7hdbvZf6haA4FwZm2KqHpBrDW6vJ5A1nUF8day7jGBCyqKLdqClNIU0nynbbtA5m
eJQEZFLLEe1F3Fb2/aSZVPaXqF9QpdQDX5blRifCQgjgaCjdFaSbVN3W0SBKWAgdNVH8fNqxiVLS
dyvE49yEc33a+HaXfmeLgvf68ZhZhuL5K0N+vODrkOFjHH/7ymzHjWZot1pQ1B79Q89p7lWoqZd6
MtQnw/OVTHD+LBcDNNAVoCSIzt4+q+jrzqHPqgXSIaOt9nucf14n+wtTq5Mvaa/Dg1i2+w5yxBUo
nXpT5E17Y5MCtW+HqgR0Omrygj5WdVR6m1LvT1MwPFaffqLOPFspXgcSWmzoN4yjxaj69pfiMpky
VXE4UKU27nBUUtlGgpasyUqpb3OrHqvNx9/hNZ3n7OVwWiQ+CFcVl3/vTA/qkQiTNRYFEdrL4TWB
yN6v0ACz8F3VLTRR/HLUoxqkAPtC0Y4ORoecj03CqevZBEv2rUdTTBSHFqpDM1MuDkZYVnYw2gic
ElqCLAgaTaB/JjNeXhRSRiKRdAfjsnDOxN16w+ifLT7pWKd3tacg3lbD8vSP385fKxsOI3z+RP1S
DADocTZy1FBlTj7jrB/tMnnCN0KInWifoZ6VN6r1YBO7qXf98TPFO6sJE8NjYXMhIFGGeDsIbNyU
miHx2SN4EU4wh2pOd7ZP8xSNjgQXToAyBQQobOO6q7oJCl7stmolBlfdffxbzo4Py2u2F6/Vchoh
XuKcOGCpYeZ8UWmssZFJTcOk1Z7I8LMx+O5j6CVz6sb7w2L+9i8mYZzkBrvWgmxeEkMccj8zGjoI
1k0UC+iO6EYNyIMOyOwW7YI30bml3MZ5uE6ucMJlaSA9XDyRCwbkf/AKOMRBVcUjjHLk7W9TlczM
2Oy1oMljqLdS1w6cdqJ//hTcdMRKYbwUy5b29il1RCMEMb4WRKlAj1hRNDNqw3z4+G9ZnGpnc50p
bjBrSKrh+Hk21104w2KeeM/CjIstAO9s1/QCWlJjYlDBcrs36bit5sINDx8/efmC5082XR3ZMYRK
kGJn89VIJuwQPQPJSjuub0kVM2MZb9pNatEh0fqpugR2oj26aqRcQux0evPxLzi34yxj2UG8D5LU
wS7B73j7iklKRwfiLTvOSBWEchqJwimNs9lr7euiz51D3fYRcEVzOIScO45EIdeHjBrmes7d/ijy
UV0Sdh+y3eI//mSleWflZ4bxGzEZguywzoaZFBUKl2TpFrutuEbwJm+ijsPEKvfn4cLLBQKXj1/I
e4OBzXBZ2DjA/bXXTCUB9aUpIkpi9GCaoptPFsGdL2WEFoKcr26dEF5xqTpPPX785HdWVQR7nDkW
gpbB8vL2S/iRJBWZ7sXKlDQQcyr4gajHgcKzBaM065xwU3dN+PUfP5UBCMBHByvEMfVs8FNEaId8
Ajafac1v0MH9dzXiX6Wqp3cysEUCSHEa5mL38WNfKTRnQ99DQegwubnwcRd8+9c6ujE0XtVgr8tr
xhICx27faY0hdo5T0s8pK4LAI0evtU3PeexYS7LkjmYhtd+qV9TSxsKao30z6PrvxAjTaF9kkScQ
IRcGQiY7Sut14qv5JSnMGTGdbLoQrDaa4JWb07DbcDObx62gbPLVixZrEAmTndwLS9rq0BmFsjD4
zx2kA5Mi3Kkj+9HeKmgzezPi7LlubM/5Bhycjo+hGe5VOkqI20bb5VUgyxR0Qk8BTgWTn0NTdylC
UZQdCcL7ZM8/R3gsM5grsYmpgNM2kSlnG6Ppa7m09ZkZjJr/FKIp21iT0EjmGKMQml4pV2mR6WQK
5ONFmE3qwnIT49L3U2uvsqY6eErWhzQ2/aum141r5AvcMj/53H8vdKzeLs6/xWhI8uLbr412PELB
F0d0k0vnZ8pqtlKQQD5Jj3lnOfXgfrGK8TqAC5+dSwgQnIgpSDl3xTX3jcID7mnAHiLpvkcx6IWV
oqPHvQmZN+TzJHM/Yy+9s2UvvjrPFwuIQn/1efzh4+jHTCYK8U/gpBodM6JqVkhNo8/ixt5ZFrlP
QWB04UHCijv7Q7nFFTqXZ9oaaWle4MHTVn5IGriyYcxDeK79Q0Ug2M422mSLCTz5QsPXPxC9Sk+h
IE77PiYnFkXZrK98EUNeBvMpVh9/879XUuY3RK6ljsPCcm6VVr6eQQtgW8XByu5QAm8paz19oKUX
Xc3KFwcVEYneA8L/+MHnNFtmhMUBdTm382QDW+vb0RZbqKd9m2NDrrf2Ljcim9Tbcdx5tRbtiY1I
gzga3N+UfcygiKLu2Pd6deGMvk+4tVPm/3jw83MQxLF/LQfz15/7x6CwXaFAfTWclTRvWBfVSABy
SQf3k7/679FvMerthZfrgNhzzuYYBe4acSIKpglj0MbMxm7d0PqOSSXXyx3J8/gK1Hg7cul/moUO
fg+RFjjbGgVul+iVtc11s9xYAvgQ1x6bTtKUxi+GO7u7sknwKRSW98mMXVb5t7sAv/n19ml4psG8
ffulxiwpqr6nRDCO1Qv2ELKNRNejQMfk9NlZ4u/91aLcpy/3OQO20jlmKkLYrQnF+5lDbidybnPE
K7n5rVG6843yNYcKWzkvn3yV5a2f/4X4bRdSLEsLXrK3f2FXUHprJ10DIRnrRz20B3RNpD6u3NKo
HiNA3TOsatpNGjeqDGqRhbK787ClEi7tBwlMlk88on8vHktNBigoAWMmU+Rs5wXdNMmRy1QwVZ2+
1caaDatzUU5YbdWTzwP2/ZMzlfH33Y3eC8dL0nBNg5X5bEKasUOBwOfVG6Vm3hJ7sTCBFhXssejG
qt8N9RRPQYb9f15VZKZka1y0/riPyG4GW1SUaY5Ll5bZSifiM19j5Ux2rjPH06OfR3WHQj3u02sf
ZU+y7ZEDIPHHLyY+2WrfWdGsZehw7wHKxV/09lsWGtEsZKhoVIHEiD47TfeVp8hLzId2V7VWDulK
pqsIh2n32exe/t9n44jjqIE/kGo6L/Hs2cSs+wmZRHiJTBnfJnQvfuEHE8gd0qJPYaUNiXbTk/x+
0aaRbf/SzXH+mrW4WlG9mM3mk2H93hcl0YKyLcVNYK9ni42yyQ6lrUvxyCqTryRr2eslXo1Q7Fkb
HmuYPF2QCZV+a0ZgGSlhYtE+rGP9E6boO1UB6g8LGwMDJ3Ve+2xkJarWMcTQ4O/ovT+RLJo6246o
p8tkQDW74xiEJq1EYXnKuzbOdxmAluRYYUYuP9nu/t76YQbwiRa2KYHU5+RWBf/F79wkopxtNQED
pFxPKvrsevLOgglhl7dOi2Qx8J+999JTCI4qlpORDn0d2ED3mTGpS5xwBUHv46/87sPYTSlAuD60
n7OTZVk4PnwfW+NiOmApwA/y3JfF42hM4v7jJ73z8ih68tZMHbqQ4599RiAniS2iZWaReXWISzls
Mj1PPqlIn3P6l4MBJGTIupQSQeScX3bcHHyBJZelz3eSAB/qeD/3ST4fInpPz05hxMbBzQyEmDkJ
cHMkUuAUWvTTGKVsg6HPnz0pKK8R0vm7SKIGjbmT4DZ1cPyg9DKgLilXz+/++cuh/AGYgl8M9/Fs
C6HSaHvKJK8unzyxSXp0ZkqvrU8Wt3e2BYqGlA/hJryDTMiLhipIxFO0kqyCjhUVkUYnvplV7F5w
rv2MvXhuuX/9GNTQ+Aw0xyyslm9XU5TmyErwCzO6KhZ/FBVPhhGj9pg7uYtamAJJEU4XuqNnVLz6
/hCL2NkQmzanARYRHID4dw6SGmRAJFuxx51JdorXGoHPlflQaQiW/b7sLtK++y+bPQb56Bf5t7mK
qvLP1t5743VB3S6cJWD4r+EFfxzpjBm4Ye0SwVdxg+Ka2iZ7TeHW/ecfniYqGw19JOBGy4nmj6fE
fYsgKeeuW7HcH1sAfYEr2v6Tp7w3y21BeA8HAib5+a42R1lioZXS8CeE/mL1qc2g9s10nYsCr9zH
f9J7D8PmDuSG1ijUyeXF/vEnAczWC/wjWkCKR7z41ttD1VFfsqrI/+Qa8N43Yp67r5AV9oizNaUz
s2YsG8YX0qkeZ14LQKkvrJuP/6B3TpWORw+FojQVPLo2b/8g3DNuO0wsKciPCNDy3XZbzT2d5e4W
0xrac4QwHz/x77+Lpg1zBqowuAr9PKvUpi1Vm5LLX8QtFyziVF/bvTZ9csf8+0PZtm960F85KXOT
PVt0ELkKKh5sZ4PU860OgjPGpCXcjXDj6LNiEO/o7dmGZ1E7ZOlnMeCS9PYdSpLNYw2GBVJbfMWN
pzVYeLv5kwXunVMoVT1gO6azDHaI+G8fk6lYJVVYwicZOu1HmztYq0URHfEkjnuZksaBKrG91bMo
vdI6r8Y1n5WYF2YfJTzJM3aq5B67BCFMKfIj0cof2Vj6d1NSlZcWOtB7Llpokj/+3O98CAcCLA0A
E7Mtt4i3vzofKjMpfAZY18fLFbKi7+L2o0/LNjSePn7W34N5Ac8bDtAczure+ZJs2SElE0EBpdPd
Gm8czUClISgrzRbrVIRv4C7xxv4zqNo5XJGt4O1zz/5Gn6DNqaoY0lpEldNuzWdEuvmWnwKhq0i9
XTnq34ZusgUh4b1z7Q/Zc5H5M8xTLSNGnvzSQAESe/74dfyrCnk2Mgk1A3zJ3QV5xDktqXAUbWd/
hkoGlKm+AWkGQlCv5zw/UnWx07u5HPDCGFEkfiO3TdpVS9JdunYJrqxv7BrPIUF9mn5VOnVub9NY
NlwXIJPd0QR0rD0fPud2PVr6/bLwVsEYmt2wGobI0Tgv+/bGh5SkVmTYCGNJbiVwF5h6CqXLy2IO
1oinsuPgz7NNGC7IQ+R25kRoxjyLdN1PmaljDnH0X/ncObcUzbnzzuMob6hhpUhOorb8QVgYRpZe
2nXCwaa2UDNOyENX/Eplr5qR4X2RE5I7s+suvV1CO8sxQDWiHkwnzeMNIS9usorCGdMKdd36RGmx
WUJVPXQ12ZyNPyajYU57iFEIUWh8+8JFGGuvi5TSFKI1P7533Tph/skGPIMT+uK+aSEHn2x01d2G
Mxtdr0SfdAgHZYUdoJZCvCA/K198ipcl57VYt7YZ7wRf/wSJiHBizfpKozjiLDO0AFq90SUpx5+g
CnccnWnol4b5hJjb+tl18I7XOMGtYxQOSO9yexh28AeA3Qq9JsJVT9oMUoSbuUHY9fOPxpT1A7q2
wJp5w2NYLnmzMLtuBoOzKzBUE6eaKEwXbgmmNtpWaYvxn6Bhyw+ECD3KMDSFgnaK63GHd3xRvEML
ABhLguhtMabTY4eO43FSxY3ZyPTQJk4rNl5YtL+azhA/sqGpHkJfm7/MOXAALO095uZxmuB8UOaq
vlh6CV0LylWdrgm2jNEyqNJFxGoRcrzuNJP8yi6K+q+wlN0+yN1O3FMZMedjaseeucldnFHrInYz
2L5ECOw8w0HQjagXpJEx9Ha/Koba+OIyd2/01lEIOoSnPfSJ8n5gu1jU3F4U35n8W4FYr2vnlR6C
F1jVcz1+7wT18qArMZ/lTVpc2r2Tx7DGpwkPWyvM4igtVzLOcF4Ivlgb4ZewnfBOQSYzgnyIxMUI
8R3+6qT3V4NK8pcsLcar3HL7l6xVVXpwR5EempwT4VxODoMTEPRdlaaxCJo2STDbK4WBJTMncVIV
Mdkb25FGHtRmVcdbR0zodnVzjtKNDxioJo93saIp8CowbnvCS9djU4fP1oSKHMOKhRZlJkuPENEB
P2pM4u9u0hYbp+/O9p0N2LmnHAzBhbas7KK1NXktKkgvmn4ifEdR0nQCmkety3ZVicX7MmV9fZ8X
aVmt8wbyLv4/3X6RbgZ/py6xgONYsmC0dwV56ugpoZ8E9eiX7QYzsCpOid4sVnsfDPBeG2yICqCv
zYes7aokKIg6OfF7kXqiJht+Z8ItvwrJ3RPDig30xO278Qj703XXsxGPMR72IvlV+QJ7gKtr4aNT
RtVFqTzMpCRs+9/1qhwercrDw+jOFMMDSl+jC0hMazLmry7wZvmyuNawelDxok75Fa7q/CiXYoVs
HdEFsVVWkFN6I48xTcz9vd6MJIcOsd1dz2ijIXPPtvHkDjGCUJZsuYo72AWUCOYbX0UIfkpkJAoD
02yqHeqFJgpCU1nDsfGsBNSjakVDjlnpX5eA23/0nYiHBfgwbuwaBxMJqdp4M7eJ/QI1ubvWxwoW
dm0N+svYyBwWow/InNL5EljTsU2tvDbJfsvW1h8g3QCCx20d3SD3SpbER7tzoGCMNq+4RpEaVNXs
QNehZ3M7eiY1RzENU4o3skPKXs+Iwq3Gkpe57MlktK2hgW2jSTLS9TTJv0bm2Hg7Kl7WV2H0BCE7
TZbe6l4Tv3B9o8pOgpb3bFDnf0iU7O8A+k3zXgccAIUJa0+Kx2joH/QYQvGyAGHLH9PmqgUyhM8K
gjrjw9TC39Vkq4fejczszjHn/JGV2/cudItrc5DXdfWjd8IM9LbUmokAb/K20Xjl37y8WfKJdTYr
3H/JcNdilJAbLq+0XDBJRtpJg3zuAiuIifv2RmCi8KShDjA1K7XEC0/DRRL244XZh/Gl1oT6Mwp6
8NLRmKufCvM4RJaakvQBTymReDhbsZBYfux/x8FVAAzJx/YUs2nnRxt2+irzoSiADTKNqz5v2bd6
2+zE3lAOOcaYZLJrOtthu0Z4hIbMbyqrD2IqmClaI9bSdYphqVojwuY8lGkKRzHk7Y4eS+L6zzwA
qnXvZF28jb1eVBu3NeNvoze3xi7sjF2bhsQcmVGMGYIJp7SWhueSrNCxAiS1QVsdGf66YgiqfYSd
+apzfCgZnW1FP2ZLFcDZrdG4gu8hxIb+VrXvQhuNAC6p8cdisQfNxVpZ0VDAs7pO9HbyNmGkWaTS
eS2pung4QmwhofRenKos7nOnBizjR9W8yYoEgbfeFPHjPA8WHBPHwvDSFpZ+YxQzdWqsR2a863tz
seIJN3IOlr0AYEx/jgPNYeMIlFDul0kI2rSTHi7QgLKJcUWErn4BahBkSa1r1XWkLJDUyWT3+s5Q
7RiBJhz8xyYirg6AYNcdpXLwoKZNO12yNOttgHV6Dq9yQOtrEiiKJSba6BgudmldEwOIab/wa/R8
EXI5XKq1PjtBls3SWxM5z8iO/L4Jt42lgQdy4wkLCga0XP4ne2eSJLeSZdm91LjwBb0CwzLAzLyj
d6Q35ATCFn0PBRTYQS6j1pIbqwNjxE+6uaeb/GlJSgxCIigkYOj06Xv3nnsVced+OJ2YPtPVJFp6
ziLx0fdQhm/I58K3arVt+ZWaEEkuDtGeB3zETLsxnMn6OqsC509CzQc7slQ6FhYcGFALibPFvyp9
s6EPmpnXbi/9Gy0bhvsmSpJrd2njmyQxxIzRk7fXBC0EFcgy1H1XdTi/FPAbAvVGdI9BNvfzF4o/
diCNk5tZGOkTbn/dSCFhAzWe9YBapb+L58L8nLc6jv14mXM7zKUrroseB51vy4mZd6KHsmn9X6A6
ta8Sw8GVvpD6jFaytVKUUbERgfaPq52ZTvq4swBNnTlZNw3bBM9Pvu/M1NwJJtjtfW6gvg+axnSW
O96PpAnUgL0oqHkPoWTEmvcZKkVSXDRZVhWXhW2P48ZL5ZxdijLpULQUetGFfVJkOfHquv1BViWe
mka0cExW6wsBc+gQug+ObKOW5a7MsfkSF2SFrWyrYW9qs/T2wqzS5kJ5WU6doGeYjbRId7I93lIb
eZSch42vSfVQdFr2sU5NH8sWU4cC+oNmA3qIq+5Br62cKIjFGQ1qlrzEsLeiHLYKNukcytHPn9BO
2SYhELX+6JQi/uTUqjQvTKGSi1oJYwmdvCmxovgzZTaPym0nckosK/KyM7jRU3bhQQf4UNFBYx+p
EBxs0HbIKpyWMSUhUolCbnu3FxbhsFj5z3na1VmVe6IMLR+49mZ2NHFFSLpRbnF5lOIK84vvbair
JOVLovlQm6bevzdKMXm7eh6jH+OITXu3qIJ89a5wTHzP0kH3XNVe8gtrUMS5Uax8KKpZh/BnLuvB
kTtgX/TM76ye6pGXyVGBhaT8rrYmh45JU942RpJE5w3I688ERFQ3aLnzaFvqE1jzacxRN0C6oKxu
jFEFsUbmctx0WcpOvkiubVsClXYafSZWZZFavF30yOi2zaCaM+HWWR/aE0UBrnIH/2HRz6LfdW6Z
myv9n8QNV0jCk+08NrDyl3Mmt01UqaCjN0fiSC4h3+N7S5ZHBPbgCtnuqC0VCs1+3bdrfZsjGWMY
MSV5s/X0IhrD2BhhdERGWxKOQAbBfOZYM//K/46XLrdiifoHSxDOIkrFNoiHUWsDJjL9qWzwt7b2
DMYFvFGxijaPekcz2quqK1f7NtxUMPp5/1MQBRqkJEWdCpR53d5li024KzIvlEt0FV+2EYhHoKq1
BpafFp8bCQt9OPVZ/6sigROeYGme2Du/ISwj0WBVbSFlWpW0R81Lq0Vr0OB3C2wXV6A+jCDBF23x
hw3xVD+ipJw+uU7Fp8co2wdyN5qbdvaJxnBM9k8A8DLIZy0g/0JTap+T+WmfaKy81ewApr02V1GM
kJrw8oogotRrtyeod445SzWCGSOuJMOINnqYDxu0EbKq5937PYX1nh51FNjZo7QiQIFBkX/UVxMx
qxJPMkeFH3WpKQNGVz5kfsiAb9n1AjpC6llwBIAC5ic6YK+PTXdtVZIClbd8Jgovf7EZ+1HuVRy7
W7KZIRgY/X4s+8+9WX2lGo1uVckGvde0U1aINxQZHFl44KZJ6OLpO3oYcqhw84gJPshnp0GkP/yQ
iU1bY05QEHpGxGsPGymK4/obCtb8ItHH/gLIbvTTJWj1RGvz9Y0XqzgIxjrdTZPx4cvLAHfIt+rJ
wZihTfKCTVB5gZ0YfAgNUYghc/HM9Dw7cd9fv39IZZHsMLpFyGoc52ZoneEXy4LU08JHfoH1he3C
QjUEBSK54g+K/fvP2RvvH9ebOJA1Rsqz6Lu8/JWangKsb5BO9lqNC3Agxze2sY0uipqTlc2NgKwr
m/WSsS1dy1yTLCxIP5N7X2+r3YKo98JQEjGTnfpJMJk2tfH7J/nGRWEx5MFAssJE4FgEOGWj1ySm
iilFGncz5TTPEeIkGfDO1vjx/rHeGBWj17bX9w6FDKrio9HDpOkYCiuBG2us6ytHmTr+GGIjlsCa
CBUIrASqNkwnO36Si9LivZXoWHt1iHHe9sS5rA3Nl18Bbgz9e5+eIik4/tG5oMmDzLRqUVI/doar
SitncpKbxbyeCkDEYTR4Yufl7kpPZPmxw9kyKbMwZng/NE0HYHPihF4PFTx9FUsR4SgQQR+w8X/M
ZVLL05phxu8wZp25BbZtI26n3GiW3Lsrk5p2d5k0+7hu8YW2C8w+abW7VkbjWZdl4+eRziC0gD4K
3z+x10/Iel6MpZBQYYc51mZ3pvItiL4xSp2SPIKl1zHTzTipYk87K5b2lFDx9ScSKSyzCOwmyGKZ
ur58awZt1FseSIbq1eQ9zYywNukA+2szrJD+Ip6ptbNcotEBJT2duAtv3AQ0QjgKeCRcxovrxfjj
JvDlqfvKX+KgbQlfGAg82YL4OuVteeOS8ujxLuCosV3vlS7PdbPFWDWKCRvIT6Dw9NvOXIxdXy39
uUfE9in7zusyh3WOIRlvCspmSoGXPyunaYHMiYVWtl1844BTC6usEoE9IFF7/3F541BQ2C1MoqsD
Tj/OsxhLszMgO5LQVcglXIY+2ypUNZuljdSpD+y6TBy9wzhRXZ9ql+E1P+zlz4oFTrUx0SkdVFJe
urJqnhIi1BvmjWTeJWOsJohGU39Vgoc5mxbzlwljIESSqQfNQD9Zirq+sDskma3Uli39G7zS0sb+
CXhxuigQzJ445zcvj2kJpMIoVBnBvjxlfPuIRmPeJjpZ2c9KQXjrZ+ncpfpyKt3i9UyHgTX32keR
yCtMfXt0LBx2eeFVCQWcppc3ncx7LxzqVv3Ikq7q8baNxefKNTK4dMqOmS+ZaTJ+bU1C37bd0rVl
4JUox0KLYYZ51yR+7J+ohw7KiRe3ED0FoaEgACmL8XodnaM16H1U6MuKJbXc+SlOFRENE7YPHwgy
xOAw1sa52LtGlUx7DPf+/IDeqEdbnANIU8IBAohaokMHwjd+1zYtWfOigbFJkVsjOGcmpF27Wcu4
jkCZuA7KqiNi2cTIBIRGRtV0UTpWB8slhS84FLHagkxK1LkmCb4JlYZc+7pnZmGeeFEOq93RT8dU
RNkLS4KC7PhbE0Ulm9caKlZHsbmfNAI+w0L38i90Iqw6XDxZZlu6iaBR89kugHTZDp0w5ITzBwxB
qMjbFCo5knZXfOwhcVtfCsYPH600m7+Tb0ArMfPtpQ5ciGEEfBu+/AKOnB+vj/ZcbDOVJj1zxjT5
p2oZuplsdHzeSf7DfOPlc9fGUZFTBUMX19nw+Z0jgqabpxMiytflFboCdm2WQzFPNekePTpcKQ/a
wYCEVEbNVVZKX+37au6TsCjtbp8unrY8EAxZ0fhOq/IMJV4PRlw2dTg2zDrp2IGgCGM14OOm7xGZ
29FT2XJC8vRqSUGX4CGtZYJJsoVzHITi0vg2FAO+QBiZ2seyX4DXt/r2/c/uW0chwobAHBYv3qSj
hYsOiZPxstJSSgRZXAgB9QDaBAm87x/n1ScXdb8p8FXzBRPrNurlvdVWl3VfurDumyYJIZMam4i+
yXYuh6reZxBQL8d1dhT0yu4vOifNnd37Z/CqPuAMuJ4YulFJ6a+EP5NejeRucwa2WWs7YCWgBHGo
XQ1ipReX1qC2NmCVvcnY8Pb9Q79atzm0j16K3RsqWqbzL3+8Yggv9ZSQlXhql2DCrfKBiWN0z0fH
uFNRXgbvH++Nm7rujUkZRthI0+DoYke85ehuab3AmtPPIev8mHHon7ij4vVRVss3O6LV07kW5i9/
VcT+fCjmMQtAdTlPOU1rAqB8m95+R9WQbMGIxDnjygSHDuGu1bhd5pthBtS3meg0taCKrfGmTnv5
XbMNKKhQfrxLQZyrPBurqniyhKu+RVoCMaSBaWqEvTkt9wjdzOtCiEHsTDDoEoRzbUG05Uy/kFbj
a1tJ2qMdLrxTLi+PNkVBq/clWyRH1PIGgu3KkkI5yfS/0rSPKWLB6KdXWO14ht3GjXflpCx/y5g2
KjcTcuIizMkRHsPBLodlSxu6tEM/j2N7x0Kv2IaxUj2ZJFnHIUhT885m0lR/qtkdz5fKzBf06UTC
tltV4gYPhl4VcI2aoaw2TLn75wXJlhEmceOoMINUO3JFZW3uB9jqVBSLVd9oWiSGcJx7xlg9L8sd
qX0dFghVRJ8yrRu/9o0L/5gcnqn/3DCOPndEA3SUPeHyr6StfwRG+f8zqEZQ3/739JT//I9+eYud
sv6tf2XVeH/hAMSngC/U0lcMyr+zakzjLxw/KMD5Y2KKMDr9jU5x/L+oecmO4U1iEL/yUf4dVuOI
v9j0/lZ2IutYM54PUUD/pXTsj/73n8rH47qO8CrE1uvxWfnW5LKjah5Gtzl0KY9aJXXzUiz9cxO7
/V4zFudqwNZzkRpldUkOlr8nvlDsrW5GnSNEAQE5WYQfOnUkL6oqzh7+uI63v2uXP8/s6Pu4nhiq
3nWVw5aNu+HoxASqmGwqbARkqmkvq4FMKziXEydK+CygKO8f+no4IAWUWJeBdctGXNbLT5fNVCbl
LTRDQXZKoHded4Fpc3h8/2cdrTgooh1sIzq9o9VBxxz75VGWtleKWZ5HSaasvYoWC7EGIRaM2izz
IbPM9ikq7Cpw9EaeKKWO23Ycm8ykdSeKs3D9pUe/MPL4mkHfgpG0uPmXuKyLi95H08SY1ar2JVza
ne9maM97b+3uAu7bMz10+bD27g2hI97n96/FcdV1OKG1WqdsZ+uF7P/lxWCaGftWFEchEiVtx7dZ
nLUGAtJNpWG1bJhL3mdquklb2V82MyZ5oI7JmeuO+lNe5Tx7hn/HOB1cX4c252QO7Hov/iiqf58e
7SVr9WgY5rHTy1uEtyCpYmsQ+946HbKY2xOGolA+nYkZRLVdagyCXdAne8PIhoD6FFqgcuvLpo+H
E8Xf8RvB7UPqzueC15R2xLEPzl2IZ4cFmGzX6gyYYMIwviGTZSsYyj4njj+fgjQcrebrBcDOxveH
1iONzuNXwhRtkaUJ4aCkrYG5LkYrXGRKFy2vO/1jRx1O3Qt3Ka6m6VfLfdgkWT9cQ/jOt7g2mgst
ShDYTWo50Vrhm3l8Z3iUD413vgzUwy8fHNX3DtBqkP2RcMVdN0SMBbEgh3YcMXZLxz4QXemfuP6v
rgZ6Vl5avH8m7w8fzJcHNWVjST9KIaOIKN57KPv2C8ijExf9jaPQgCCNlqbVut1en4I/u0au1vlp
HjG+zHsuqIsFJqA7V96//+69uoIrxIjyR8B+XJPS1j//8zApnwl4bS6k6rn4UJsJUVCIKCQTuCHa
c5fdPYmc7u37Rz3so168UhyW9Y6fxjwPf8LRrxvsyndaPbVDIKdadEZCq/bLNlRSMfJsE4osY+XC
WAXQqknrZoiwFfEJTDgmEw6Jp3V1qLE2Mr/3u+EjJvck2TPZFIGHQsxBaWGia+rsubnvRCXQT9qL
us8yJ75a69UbHJLGXYtmxGFgKXQPEV3UX8ULk3t2fuQ6bZpSjz4keIvVXvJN2Pd6ZtaAw4GnoBxI
1BbnK0QiDSkOcj8T82ns94w7sacNj0mj3GtdK6dqNyZmfcFzkiEGED4e0dxOLAQsaQ4C15Si+Nh7
aaFvPKMlCqeaZDOeFwR2VndqrOIzOGKFt7eMmSQweCHFl8FxlmhL97QAL0gwQ+AhiRyh4ydGiqJg
YJdkaZOAtp2BMAScR2KEbM/7xo8+TqR+PBZ2JoK0pFcTvn9P33qS1ukTNhOqFb5QL5+kos8WUMqm
EzI21sI6LaI9vV9367aS4fdSjNd4/art+wddX/BXzxEwFWS8/Ftk6748KEyDWFoUx+BpO3cLM9nf
thUucZOEyn/6reEDSL9nFQyvdp2DYf+PN6XvyZFwSQuHCylTku0By6EByYPGasgS0O1557onR2xv
XFTki+uc59BsPZ4l09YbI0UGTAjwc/iQz+omSggrspEOhToazbUPc2rb/8Y1xc/P7hBnEnvT4/FN
TZdFQ9nDD01Te8esA21n6lU7q43F2fu379VSxr6fxqWxEjJWsODR14fqTY5qrHlmljhlC1O3Z1Pc
IM/MJue6UF1/4njHdCx6yDgbYfaxjgNVsI+NhYVwWhg3iQhLd5jQmPTzD5kr9S1NlvSTBDLxbDNK
nfZ63aEGKbt2udcjoRqw444lgqUh+MYlup6Gb9bpt21s0LGwqx62RAXb+sQr9cad8Pg2Mtn3MInR
kX75dGM9bNgN1yKssMCCrk7JqmoiPXAbgNDv34m3DkU9CuKALjtL6dEHeRxHUteqWIQGHNLN5Gkk
XGiaB4LeUCduwhvPNI6a9Y1lYMu3/6iinxOz97IxY7O6EDQjCVkiRtLS4aL1KePCocguLbz+J476
xg9k204KJ7nr7hq+/vJa1r6foiAncgyZbbXNE3DmndnPGxkrc//+tXz9VLODsNB/2OSSWq/iphPQ
4MXcEzZS0RmBnx8N23aRHQPyQg+NfChO2GXXU3/5EYSjs/ZEGQCt1rWjj2CUWHnpuwB9a7d1dr02
D1c4PKsTT8hbvwpFJyCO9euOfPjlBWzTQWt8G7xq6s7+Ku2SewTo8hoSAO3gvD3VQ/qNNjj6XXwZ
3FXwgw2YkvflEYvc99mHVXo4uGDVCHxU1RBUhj36O2NQPprg2kqisJ+T5qJXLdlnOIURjka9gaDY
85rsXkSe3217eJ6MGV2wmnU6ZhgLMBDDci+gp69MsXEztgP09WVYiBpy2moTzU3xPYUssieoafrV
lylqRzkU5q4VkpW7sJJJ7uiSy3aDxiGOtyIng0MtZfdFZTpliybs8rZuVhVg5fTFZ6K0FMYCnUBM
ZMad/JnUNSRC0oKQV06WOX2LasoviB81uv1kydpLNmn6dxu9JdIt1ygfeinR1HC3f+VJH11HTFFT
ipEFsq7XDfoaL65VJVIgpHm8TAb0MEYZ9TcH+Wt04YvCWS9iNN86Wgo70ibDMNr1eTpjs0HMd21r
nUI+q0lhbOgvFewAYXtfWjKvczQ0sfppDi2K2SR2y69uM5BFqmRjfmLHMD4RDDgjBCmIPr2SBVk6
RCPPtOjGzi3QkHmEULfukgO8n6rhKRlF1eDpt9jMqZpUv12e4g2j0zwv+T5lBkPppKzBQtTY8UFS
XVF+X+Zeu2/Q/mZh3UacyIRottvIbnbJZy5i/h9KQud72UXJL9ccUarDyovlrkun+L4gN44klHZq
bjqCoB8p3YZho0UpqIZ0XAiV6svWJLer1BCkTrmG+TfFhI32zTZGrsvSA0YbyUKoNi4EUKR7CxG0
59L1hoeiLjEIJNIFZW7hyLgYECev/TnPv/dJI/P3rXKnS90oKjCDhp3MQeP7DKB9VLKEDGXEYHEH
STaj+pwwQC1lDkQz1gQzp26dVIvGAKOQRZa8ll49YE/WOvEp0yuA12mde96HySvrc82pkh9mbfr5
Pqut6By9PgDMnNwl6PBV1QajpaNjh3/+iQPR5sTBUT9Oqlruea7TehMlzfizrTtf7vOaoKCNWbLI
bRwvam8wxIpi+/7H8qj5z4pMAQGmErEIKiKgUS9fcsTDRmFgjQ8BaTj7dk2CZQk2P6BQmbaUHeXG
0mH/iYgkua6wz98/+mGzfPyNAXfHCBthCPvbo0Z1ZRptazLACrEF4f8go6kNuwKIqjcbTVAOTrNj
dhuHSG2rsOk7YnjtWtyY3PDQc+R01RjafKLSfL1U8TqjsFurFCqx4+kO2HgPKDkC99Zjd4HlPb/V
PBxmbeIXdyd+/xtrB2XX+uN9RhC4kl9efiIoLWmLwQrHyKoupZ0sQTW0w84cO/WRILn+a+KIKhyz
Ech4R7YbG5A6mD0R8TpHSSDkzIfKs6vd+yf2+rGwARQctr+YO5ERvTyvtHBXtm8lyHOthyudwByS
zdxG2xGhzOcRpRXW3MgI0hbCkTaM04nH8nWTzLBZedh98/UyQb0cLXdL1uipk0xEVkRjfN2kfPpp
CDbnuCfp9ESu3OFEGTcEoIpbkQ7ivCDHBbG4nvZftGYpn9+/HpCO+MUvnlRaxyjtmD5Dk2O6e1Qr
G51aSbdWTC0xygsbXaOzy102iJsWFWhKivOc4k0QUl7HkG1zxPM8SPhqdOsCz5/xY5zpngb+Uolz
lWOAC8oiASJqLcz7t21HpRngQuiaczbPfPXIVVQXceP5REIabUH6Rmw5j7nU9TPTzSeTlbgd/U3Z
G92ZmTGh2LBerpS0zGBBRYbcD8EEr+UJFj5po/o8Gz36atOKeK1keo3fK1lHMwbOvNIjRiSgi+Z+
ryEHs8QY/aDOywSKHKFe3fRQ261FIjMmOGJo7Ck+N7gPz1ZjFQNCr7juiWEpPTJtHPgp39u4tott
OUvduyhQ97PCpZpnwCwRyihgIlkYNW8cq+kf3GVahp2xWO2N5AtsBdHgGvHOzmZ9CVP8ZZ96QVNh
K01VGmcoqjXMq47+oawxYtyO0C+GjVIoEgJClIrHVq6JcwqNKMqCitZX0vQYxmFE2damTgecImqe
iWeyZDvcqhp7X1Z7lbZnhSzKn+U468OnFQ5uPSx+4phn7VxjNIznLtO3VtUIecES3p8vU9ReKyY7
41UrGMkHuUVMK45JVdvn2TS03R4VZp7uhMPs9M7MPUkAjm0dwpOhV6/NZ3IW8BE0QY254CYdW1RR
zZBNn/RYrc6mBKgEdzPGFD3LThs4/cZoQ1NHw7DrLL3/TqD2dMeSHX/HCYfReoH38Y3y17WANRAF
uqltrXl2DMGSWSV6/5mdJRSKIuuijFi+tI2g1E0peRj9NNK1K3N6Bv6AtYPIBc3eTm0yfOp7d10E
FIqNYa69Hq9oKT7V7UT+Tt8VaofFtM6CWliSDLM+ylFcaErquwVAzLRBgQH5ACemuMnm1DOD3EFu
vumiIZk2lTn0j9QPvU4mo0/sWt2lcLMW3j5jB0mqfBisWiu30TQ5FHra2PycZr9Ozhq7kROyD8Nk
+u8ihN0Usiu6PdxU5ypbOh/tSBp75pVfrccRs9afVcpO5GYkBmmNO5kjstmHNNkMyzRKDAQI569U
H+kPuNh4AJmIaN/cKRNiQ5BxT0oStIj8rLbzhKxlNRGK4HvxNo18RWi3UVjPSzW7n+UgwTAMktCs
wMwZK4Rz31EgDgr7zbp/RfQ+w7TAi48V6guoZ4vujCrUMypuE1m8z5O2AaNZ7zHtrDVO7D1rtYaj
l0RQnxBBctH4FU2vP0gQD32AXa+9UIud/XRErwHy1MfV8pWO34if67DRikLHz0KK56hSspOpL7W7
crAmnKU0bD4O2K2GcFp1Q3nmuc+j6ctP+BvyX9Pojh+6uMlMRhENSd+l3S8Ppt/E34pBCChFupQl
0WyDrQKnS8x4w3tGQutcTXWxLVoDQgS9OFzLbLGJhvNcpWrcdLOA2SxUgWmXkdPWJOc6D82oQFAB
gsG4KSivSWJhDl/uKzYAX8g1y8kpydsZA8jU8FoAJDTPNWCH1VYOVc5Myku9770i92MLbjNXl6IQ
RMIv7DFvI9Xi+S0r196YbuU95DJ2Lvq2JQEJh6bCqEJw8wdjxKe7MXLAckFbTF4RNlNv2gFWFlLt
UaFYzhkLS4dot57M6jwucCqdN1K0JLWNZXqNCqmdgm5gLxhYXgFVpnPjpQxJ6o7uGuQpjzg+dKSP
DOKXrWmO/Q9L0/ieeXGm3Yx8JeMtTQA5BgMXVgYtGlDmUSrXH6dBQzZq8VZ2e6SMPrfdtJNHPTKt
giUFzj+i22be1xDn2nDScwZZhATn+Y2whwoyoz+oeU8WTPzLmkkJO5tqqT1xp7uWCQGOSS7BRMHt
xIW7OrEwRW1G5EDPkt0C7ijUmdvMy2gSYJt1MadjinoYo4o1K5Z18SM1FuBrlibypwElzF2LjzUJ
SSesrto5XchqjRZ8Qr20FdBCm8z5ULcHrdviQkWC0Hm1+ha7Zj1uTCroZ0wkyzfoFehgE/x13mYY
iSjGLttLMjmRg4WOcOjaDrVGHFDExGHCI4jRfljrNFlL47nshqY7SypigULdLMcozAiZWYFwWkQv
GGdNExxKhP+Zvf+vda7z38/eN3W/VOlX7exn9/1nDPm8+vpnfMn6l/9OL8EmQ0cGtQ0jNLCK/x7B
G85f6xCEAd+KWbRp4v89gredv0zEjibTJRtTD8XX3yN42/zLgakkeA5B09Gg8P7JCB7ux8sKz2Qd
XBt90CGQWELQPSo5FVpTQPI2rqiRlJZNqmxQRFFZeEjzFiyMftUQG4qqjEg2wOkOO8OF5bRsY9gQ
gxoISM/4PC8kLsjpazxMxkOfEPIXAlUnnpaMSnD+aplEvB1GwFxb5VGjbByzaL3zBgwASeajIkVJ
9SUBPcqN+u6aDgKTT7+f9V/sXqeCv+oyZpNjUTCVyrXiUXMIcd5AtYnZOziZsDF5+hYpb4PubFNU
Y4++ZqdPXZzkV2wrfWMDntf5OE0JauW14iTJalHleVSwpm4jRzC6qWPTODPSEZskrU/9wpu9qftA
RKi37HHqdpd8hlc6D8LmbSxkd5nahf9RL30QcXNUhHSV+GcZVY/Xk4yy65RZUhvIDFAwCvgRh5gr
idQecnJROfv8GZNKd4l/HRNF68498r589ZJgrGRPXLfGGphrZe19p03DL7yYZYQZkusetrnm66Ff
pn4aWlPReduWVqp1ttg9YXbEeaYj1EI92hqtXpDq7nZJzGbeT79MDOdH+p3Cv7GS3EkIJ50cHxNX
EX/Q8HZ+ofNBvosU1fi9znWBEqpZ5mCs8vZycGiNhdEaBkpsrudvLK/E1DYWUfIggEB0rG+VEuGo
5/l16ZXDdW/2K66SHWURiCTiKcPbPEGLZe995eZN9MXsZITDvkrNRxO4yXmODd4hl6bozkoIpV3A
xZdDsBDv6bJRttOHscgK8jvptD3Aqou/VYkLQ0DSwWKiVpbLU+l1BtU9MFJtK2b7cGidRlXB2J7Z
HfqIW4yTJV7pRriMv1yIJDvA2GZ06R6YDcuB3+BFrnGZHagOzYHwgBsV2kMKHvLjyHe9C+jKEchK
4Nx5cWBENHMrvxUrOAKeZP4tXWES9P/gSpQrYmI50CZwa0Qfh98Miqrvjc1or2yKYtUaXpianMwt
MJCVX7GiLIYVatEPAuBHfUBdxCCHg+VAwLAPNIzF65OPyCStZQMv2PuOkFx78tjjWRuL+MY7s46M
W6lYeAhnNcckZNgOe4PydqbMWIkc5YHOYfmRa231A7VDxa7x6LSCcJN87IdPnhkBFWGyiYy5O5A/
7AMFhHWozkLnQAeJ25UUQlwM1JAZSe0P/cAS8VesSE4N95TSVv3ur9CRarJaY5s1JRduzu96BvjP
pWNMz4Vu5vfWlEBbGOEfEdl1YJrUYw7fxFxRJ9FoWJB1hUGOtOGouAS7NLvlziq8zg+yCm/gmspY
3dGAYu8zxTjvxEAi7wpZ0VbcSnIgr6B+RDU/H4gsRE1oYbliWpIDsWXQbftiOHBcvBXpMjW5/RlT
L5wXc44MyfO88l9sq0OJTUStHfjJMD90mTGjMTxwY1YJuL1bYdgVekPQMsVcGt/i3GJPmBzYM4Rs
w6EZooq9RfObT7OiaroDtabqXQg20QqzIVOdKhhEAowbekXuFYpBjHWT2ULByVYgDusEXSKnbpsZ
4Q7IHA2YUQdKYiXpmAeqDrtQ9QTKEmaB76RMZ4dZ1gt0j5XHk9UJbB5i+OD0aCrTBDHM+lBelyvQ
B98HhTCMbXlHgC8s1Hzp3Xu0GfrP/kAEsg90IIakrAZ0sqEGyQNBKO39Lr8gKRiyEC0MKEOQaSEO
VQf6EF1ySET+CiWSBz4RjSBYRbQrQYyUfKMeCZpB8JXQr7LPqhVypBV5x8b/wD7SEJVd82CVfuAe
6Ejtb1LSgZpkrAAl4q1gKbXxgav0m7F04C25vpY1d5ixbD8QWjsYWxpVg3cZ+07chNNvteYq3PQn
gYbTOOg584O2kx2Eea27+XJfH7Sf/kEHiuZJfaPiK57cg060BldAOOaqHq1WIemQpNPN+FtdimEM
+oh/kxy0p91vHepBkxrJJDmBQ17X7T86N6zrjIIw60EnhsQvjkmP/5VT5w9ZfwtvNjln3YY5IoZ4
a5L9GBZrdt28ptj9T0n4O5SOWdB/XxH+n+Lbf/5fSsI/y0D+wr+EmMZf0PUsPEu6TUoHqOS/q0D/
L55htnwr03ada9MM/XeGnfkXtmdklkh++G/cdH9XgRYaTTDgkGrXipIWsvNPqkD+nZfPCqMo36f3
CaWCBvBx37Ml/RIqAgaOKEvGu7waWGAp4TTidRtqtT+uyu3vR/BPbSUL0vHhkJ779PfoR3EpKHH5
8z9EDa1TZnYM4CEYutpGbDyk33TRJqzQvaw/eBou/91ETCghByUjqt4qCY8uYnO8nrPZtc7Kqoio
VKWT3agITs82TkBkhL5ssjtb0mGF9uPSeIgsv7zs7QGmSVk10/ko9aoKUp8MTOpM3XvOo0PaFznY
kDlck4SfmJBTGB9mVj46SccO0egy6y4ntYGlrRw5l5bdKZhLMeI5K+wx1GwvfSbHJD6n59BUDNG8
0gt6O5uYCaZrMaN3lekTJR2ZX2DvibUVIpLH3sf9EFDd0rVRVak8sqlxNwWLhpwmpFPPh9jLm/E6
7or6qVdReVkTxXQfV6LLzrIVQxQUVIhkQ0x4JwOsMPApNdm2t+MoTChlAxGqPzNGhJBOjWX4QtSE
c5NEyUJIruqcZyIqmCKMDB6gShWwDgi7rNpHfTJUeqbMprZZq/zoSuSQekM6a00deI3WfjZtP3pK
qQXrEK1pITZOpffTZlr01AwybSHslYa0sTETw3syZ0Zqm1kN5beynNNpV+MTpq/Tom3Bs+N5Y4DC
0bibtLi0zuzBYdgrFkPeZZNFqd5OsqTZKlOPBhO9DX0/KZc2QTV13iVPbYOKqZv9T55nJg3Pi8dg
LQa3tjbJhfslUSg/N+Vg2l+1stfMoFgyutkuAMduV3VzeztPw/gt61aCGCvXIGk4SlZCuj4gsjDE
mA/I8eCN5YvydrAeFig28TTrQT1N88PQkPTO77eh+7q2O96M0er9xwrftUGUIDJxNF/sGDAZam8N
dvczbSBbbW1zmMLc5JG58rpk8gOz89wfdEQyYwMCSf9UxWTGhXrSdeRxN1RDZ4be9dvEKEb5bDOD
dDcmooZsY5GoaW4LXH5f4kSRJIYClJWrQyRJm6KFIr2xJaEZ7I8mvzwv6XQX565dzLjpxtL4hb6I
Eaq7jg43JKmaj05EBxInm/s5a+tMhTC0wNbpSZQNYe7NvUXJVbBM++7cfoxTz/t/7J3JctxKlqbf
pfa4BjjmRW8wxMx5kriBkZSIeXbAAbxRP0e/WH8hy8zOSusqs9rn8l6JIhmBcD/nHwfqo+qp3U18
hzIWpSWoTc1ziNFh9pzvPkePE6xJStQVQDFB9DO4N1+fG8wDtoUbAcpXQmN4m21+k98IkZx2hLGH
GnbvMhAd3UWRg8fLjdHJXiFtbaVjXOmrr4XkPhX5kYqZDjtCkzh0KZteeePaLQgshOaAiJxciLju
8g2w2JzJQyClyVyA+8l5IoZG854GyJSPDncWdiA9bd0481T1rlZJUziYCbqnhF8ojamJMX8r067l
TYEmeNwtHfFneyKocvvEQJI+Z5XqVEwk+NDs7LyXX1W2OTKc5lo3byQ7HuT/cm3QrIYMUt4ct20I
IMWd9w3xJa9wmTfQtNXcPKbUqY9owav53vYr24i33hM9bAZy4+jfV/bfemSvLqD/+tK+5JIC2n+5
temV+ce97fxFNR2aZ5dJChXXFddRv0f5v/5D6H8xWHFnI5WjBwJJ7j/ubduhsBYzpEtnCUJXvuof
97Zt/kVDkUuRJznof/65f/FL/Hf+CcGP9c/3tm5wiyLAQRbo4PCAzv7PF6mV2BUBbvRhui4ZT7DJ
BoIHvbHEh0bUYYnOdV7fqi6bn+Hx3it4ilDfcrfcbflWGTF6dneMSlvW53ks6i7eyAYiq7XVPC0W
cyqBmXPotnsMFut4XmgCWqNhdJbXf3rJ/z8TgfknLP2fhlUWKn4F6E4EZ9dQ9X/1h3kjUQIbrqHI
UVvmH7a0z6a9t+EqP/VqAKLF/5v/ysXgkwCl9xyi1MFyuinukLzL0yrgE2xaQWdvfRbNoktfZD3k
9w5NNma4tVOF7ckghxr7v3zUU0lgI5VdTn5c7NUrd71JXnuo0cWdHrg2lv4wCgldoXT9Gt2jUjJ0
Voz0P5JJ6ScGAVq0vFEVoD0Un4h7P1X1q7UiIQn8kWyqMNt6KuFTSjC+OnJwyRpNgf6jrFqThCOm
JZ9s4NFkhVtI3CAdzSnsmJiAuoKlmRmNas0kW3BGwoi5nbQ4LFiQEveZKRXYd1c2hKu4RF7sxjRR
fVDyJl8WNpkHx6s48htafaa4HIWjqIsdxyqQNalDB8dPMWpP4FqXZupX72TbTdLtySPaBOlIVffL
y8H9+823z8Xgoeshgms4EmI6/CzcYrBQjaQmL5LW037uwRq5If6c7dAPU/rT3pS8nzNpTrtqETkF
NVzvt1gZsLqx81zDPrVNc2K8PDr19ESyb4G2XsVJJIgUd3U+mx4LUrP9SuQwyKAGnv/u2ftGfolK
PRvVNGshMijxOxXXuoKsHPKYCq/i1qC0Q9yhHRGXXjmKfNSq5ROg+IlrM4UR6txCr5EmKaosqFpU
j8TjSKbIkdLNHbH4xDMCp9HmqjYXKNCchRmZfW5fvJFWuTBLWq+NvBon0M4YLPu1aQVgi0pWJ3SI
QFqOTkHfaoh4f74mc5Ft59bN4vO2QVXGfjMsdxvWbxlpjV70ERlxnnVB7Ii3aamKeThDfGzfqlt4
jP3EM6xQx1Q97ngE9Wvi2LR5gTWr7EN1BKnGiAH9n+sVKQoqdvA2aOayTWJUMyolgtK2noSc94iL
Ce7TylXgLFrY4gMzqRCrbXq2tjt9TXpKofO1OvLgrWOghtLeM35zLVa5Br9ZbYl6wyk1qBhYcLr3
e2NsQw0N01tSGN6jYYLsPptiLH5QR+zC8niLerdIu+R61bRuCa6d9SIknMnJjqu26PRKt133rfWT
8TVpmSQiKWvWQ921nrdPN6/6buxV3tRu2T6jpqLDnVwQPgcAXEHFp/esJ4P6rFGDnezaKrY9hE8S
NJ73UyK4GQ9btibPq+x5l6F9jUC1HXdwp1Nj5U8rQeCj0MgDEl3h6NGoc7XHrtsYnyswrUGzUe/9
8Kdplocsuwrd/K6rAU38GUMyNkc3RhU1E9nJaOeGhp0QQzThhDThwgxzPa5DZ5KoNgJkhKmhud8j
zF5xnHm9Iy9z2nw3sX8b8WhPnofKZGjXQOPQbsJMF0kXjG0/usHmp2MS0wEzfgq7HN9sYvVA8yo9
OaVz05f7Wge7CCbTkjjAkWvjOOGSepZayad4dWiYQA9P2UQoKXtcA8bM9ZP1g7kzWbDLIzdPiWQz
iAkw+H5oEscWqLmzJWb62QLngy/loYGSHuRbyZnqh6XILXhNAnqbULMzl50iBw0/625dx2O++KeU
/04IvEyugaFKQ5m+4NlBptDXNiHLVfqYAUXMoTERjRAa2Lyw9ulrR4KqLYkTtXr8LUgEkgTWwDSB
VgeUQMD9jpEb9yxmVrrLakZ+0guNut0BHxPpDXFoudijjDrf+bZMb/Nh6+VBG6yEV8hVrkdmRkne
jU+c54cQQ/aMecYihxxr/y8xEWIX63M1zxeHk7z+xZi54Stq2Ym8LZGCb2bSaUbwr7+dNC2HfxgL
B7ttJ5r1nCrh1ZHy9OWDwGhogEV2E0uksr4gWwSVuR5s8Jr412qV3IHxn3wpnvzckWfVV+tLBkVQ
8ZCPzUM7tt6dm5XiQSTL+A07KD7V3CzDrixxsQV8ekvEMuPoIm30aRbhE2by8ZdoR4a44sSeuKmy
9K6oXe4IUqkaiyXIsILyGhN2QcI0fkBLlm7cTIQQE8+6UtM5dJ1cQ7RE8iW3EHUECwppHvaZdIZD
AlF73XTyqQfNnOU7ermCpE4qFgvWuzJfUCnY5Vdm21iFqZSfoJUJqygir6+sZ2Sf/O2qlrN3QiJA
H6XF5+PeMYm7hHXVHOJK1OqtoSbkZDL021TOpTxikasUSp5qyqGkZtuyy4sYWv9eDVI+L7VOT2wj
VXK/Dj3hr9THViI0+gYe5N9z8d/mYpuh9L+ei2+gr9v5P2FZhLz8fSo29b8w3LjX2DlUxeJasfO3
odj5CxEhSS1ow92/Tb5/B7O8vywfLBoqFH/rH97y765i2E7rmu3nXS0SCOX/Z5QmuvCrmP+fx0k8
tK7JKEkLhEBe+K+RWL1L7nGO2D4qiFOgKI8OUmtc5UNR9sSMqNnotb3ZpfeasLxAL1yacEoECK5y
5F1p6TVdXLmjEx0J7NCGpZdJgfHTNd8kGErMP/jLHPi0SVn0O33MENS6qRelCDFedWMhcHvozoPV
Jj8KYoX2q58Uj9vcWJHbWDe2o/n7qqQpUB+9KRhq7VsAxN8YzvpEhOCvRFizuSOgvkMp5EulaLGb
CBdNgB6sU5anNA5aYnrZ2jq9pWVhjMhWVvq9jR63iYyUju6oQCLhUdaIuu4L6lrPnifpNxmzBGqO
nLJ5fsKqfp5b4z1rfW+5sowcCFmqgJ78HqnKzph9IIcJfQUpdkQnUnzY9mGOKTscnHa9mUX/Ktca
ZYaAFHkkDiHd4nmxcQdlqNABv5f8aGiTldBf6YwxeeGcTKN8EXUm3rx0si6LMw64PnyDP0zXNEjN
BizMGPsmnCgmC/BaE9w4fyDytmlYIm46JrzVvQO2qMj+XxKHkNYluRtJR//0ykEh1alFsHRQBtLW
kjtuzWw+DWD7L3ZNqAmjPTrrOHOT5dnXDPsBKISWOsSlxpdOtn7kEGXlXxNtx1MiLTNshlIUcaX7
YOTTpKYPuwawyUbNPs1WalGg1kN6Vr5VxL3XzRyDQ3ksJoJ78mFo3ssEZtVLS4MSBXKxw9rR7PMs
S/ucFYN2R6GlMx2Vn8xnV9X2ELmm9YKE6iAnxwlROQ3koF47gQYhnMfVv2/TNkXl1Mz0kUu7gDsd
AXEUY9pYiptyXggydrs+v9CFBII3w3AVJQsAPe4lpvUlxzRUO0hkUucwU0RDVmdlM62UE+6F3N/J
YRkBi8ipHOvpvLTeW+owYdBwxJGvtxKcC/sSl8HOHqwo7dcbcDQEVb7lYEstoE+Uvfe1JInKpKHp
wHPDhstqcIod1GEWeiM+yl5zHpJEPDhL6l54vCJzuI52pVvE5ZYb3Jhgd5q+JTQFbD/TZRMozXka
sm1d9x0qiqi/KpwcX4XXYvndnCA2orPCihbEs0dqrS/qajwoH1TV2EdGXOJg5cbkO9p21CRSnrze
AgI0Jw3BPHL9vPSf7GzFKuPBEssJF37lL/JAO+CrQd6sJRHoC61zn+DiJvQ++krbBV9YL2bp0xKs
60E60l9HX9dxMBFOTM6pkNbFTbM3212mHfnd4cA4LfQ8JPbmhS27f+5zgEF0iI+V5n3TWWSdlbo2
rlrFF0L80ITbBx6WzBvj+tb55l2JNy0URfkbW8PPtfojEej443rJ46sUtOrTz6ImXnHLhB70Piuc
kVQIWifn91VXPme8IRRbzVGmtO1uWDrraC9ZlIMS8CMa+m8bvcJuGRSgnT290wF8uyhjeyVXxAn0
xW6fBs9AuJR2Lj9Hz5DA5+/bThqWObZL9rVpXsShTvVWRU5ZNKGyq3nXjcjWVZLfbhuf/WtsJ9LA
jKCujDj3uXpZt47cMjGNYOXeXMq7xjMjaZSkFM/JxaFDmkLlmgZni4IDsy5Bg8XDNmvbA8ukF2Kz
+D2prj2hgkSgaGAerqg914NVON2hS9311siZ/czEcM49Zr+qg10Xbuchr20hHHJF8QYbc+6/2p2z
VVEB1/gk3RwwVWuWCtKSjXHHWNVjs7CMmKG8eODJIQl/k+Knpa/eseVpjxfVWw81LGSB2rhj5qmG
7rXTqoSTM+Ps3dkcqx5QZEFyLQIYnioPOTIBzoYeq2FY9oo6mKDjw7Jr28w4VhaVcJIUZp7/VYyI
Zlsb1c3ofIBIJLutq6xYkP50cFs/CxKP8X9z6SXiDAPQYM0wJj1EYNIwJfr1Xp87JsV5SbgJWbpJ
HhO3Xe93F61eKJLFfnMNs7EuE8EIsa9z6nWzSi9UHA5ROliIx9DWmo85sFEbLCrHrilnN3931s29
65fJ3+l2Xd6kNDqGYAkUOG72zVgOP9R6nCt+ctsZDqbRxFnr5Ded49y3U9/inufvJtW8nUtNVHee
YnDVhmQYQpPg2qgqNwJzHAvvw4ReQ6SFI3cNq58kaH7opfbWEFNPzuvY3lepYe+MYk3ut5EDDvdJ
DDcdiQkBhem0l7y3eVbr5q5GksKKVXd3qJF35axF5qwivaq4/zQtQpuVxms2mzHCweWSgDbsmomd
RC/GHh+aPDkjGw3CmoC8uic2ms+cboIwn2ftMLr+sLcXNjmCTOY6GNbCr2LSSe99k0cP59gtUPM9
zG13MitLHqdFs55QtXyPpfE9G0Z76bS55Rgg5NslWhoN0a3rLdm+b1Ex2jx5j5iuUPTZ2vZEitQU
bIvMLmnTaDt3FFSUO0V9cc1Wv2+cmvxwe5mOFWxRjK+mvyuaurvXKoLxXWo/Pw2vd4K2SWYCU68F
H4V1Q679M1rq9idOFTIvRovncRKvg7bRkNB2XGhEs6GMtxAo44Y7EMiH/ISslId+otgJkiV9pabl
e8q5eYRSMlxaldzmXdmTyEQtSl+jeZGO8zjTVME/OWUHDCP53pG1idHcro+isJuozbBddYs2nJAp
6WFvjeNNY2cXs1YeKzOKBzPLPvqx6p7dxR4fylJ1Z/ofIJxEsx31jvGpMQp1Y9oodL22lyes+cOB
d+kajU3jQMCJ5V0Sq2P/1ZdTq7vFhQLea5qq4x+dsp6P7bpVX6MSSHDKVSfrW710rftakHVfDaY6
zQZtOqPtN/cuvmlKFd02llnjvij8I3cNY/JdVjUvBpb7AKY+AtUcsYA51qO2Jnmsp3N7aMlhPQ+c
K08eFS7nrSvGOG+ReoXCA5uCW3Pzn71pkTkl+XjY+3zNr0qPpHmSUtNiey2v7bZgxWcsW3UbEQqp
znySKkoEUCB9EJOP/BSH1Qc68faHofT8xhObp46yyuZYM6vtQ6E3JZJ1HTn7x9R+dDCBR4Au7Wtd
29b9SnEHAn17BDR0X1ap2QeT+/0MO01ZxpLpD8BDK8LZMWPgXLP0pwIZ+55Np44nnA04m2swzc7X
ytttqvsDKTTquzOa+XEGRzyXUKv7RPPXOOOPf9Xu1J9QRmbfoKO/ScVLIP2c6TBMtbODPpYXPVXO
ozRtGbsc/SHUlDAiQxvscMWdQhR6q4kDPCmrZYVo9mbgw6BFTmVjYaN6JOgKxSmom/hHVgtBBBI6
f9eMwrQxHA09B6pWFMfE9pbzQtfHyR2z2yWfhoPlZg6v03w9oOS26+bSvCVlUnxhjbH5idr6uZHb
+M2HBCGxBfqzyzFMILuHgj85w/K2AB8VA3e5tDmc28p0XmUPCMjz190rT34W7pwecT8ml8JtRxZk
LGoUtgk8kvb00vlttYN4/kmc4AIp5k87Dy9DmnkvKZc5he34afST7ZBF7JEYssf+3O07tJbNVl7q
SfS8gvr4TID3Uy9x0rbZDRce24iwHlxc8V1SXWZ3fkjx6ij7F2G5oQeSWG1OnBjJ15ZkVAQ1433j
6dOhd7eP1tNu82ocgoyegl1XaPrOYtAE62bm6YURa9bI0C3cGEI+auphn3VbfmxGxPaF2e09d0pj
j8skJP30VzeOP5hFjgko5AvrSBprpea+apLPn1tpfaSv4qStRhNVajPuMEsluEKx22buWrzhXUlo
VfHHHRJU/5A7qFGBYfNAmsun6Wo4VK+srcdgSwcIBopsM74WrI1X4Vq0cvDE+eTIPcGBobmouNft
daczdDR6OcU6GM2JeJRvo+hOfUbXZMJyEWpkfz8B+yfHVRlesPjpENXlXJ1keY38pdLoNIHN0veX
E1SRXdOzt4bmC5EkceWq/GAb2gkLSUJjQtIdZntrLmkL+2DZNjCoPnzieUH0ViwBDOAYDzb5b2JT
5aWfTKRTLpvMglBiZHyAG1ml+gAnK25qTTPvOJDfcNgNT01hJ3shBQPXWlYnd7UOgMdLxF/iXq9k
H82MzZeO1zwYfFmf0hSmQ6dbZ3CX+2n0/EOrrOcqEwbPtX8YfDfCzBdCUx3rBO4lGYpl15f+q+RU
Qe7gXIxhpR/Kmp3AxqwbDGlKcpCdmYzKC/D2pnGMthMyQozyByohPrXekbzKWg5k3XgXGN/kzvPW
n56T1QedQxpbZpQNJo6bNy3LbuyVyIZ8NBGN1CR0EpXX7hO6wXAEZbFNmNhusPT+sLAKRMB4w6Fa
uxfL3CYklhrVJqPceTTlvFRaWb376U1O/c4QdI7y+E7zfG7KVeEGZ4ZHHgMo5SePXPXzbrX6i6H4
h8du5r5JDn7KW2JQbzy7WtxPLW9p82L3NFrJ9Iq09f2hdZnYdFzcy+DviDuFZzPqfWWW624ozdeq
gP/HDVUe4baI9J+kYhOlldYpBXcjg4aLgao0xtPiFjtRulnsbkWzS7ON6duvkA1osaZ38NV1chhm
YmMJAiiisWlkbKTdiY6mMdKuNg9dDCVFSqLaadqU7bdiQnxt8cNz8h9xyYVmI5sTehs8j5gSD1sz
9sFSQHwJo7lfq2440JDjHrJatoe1GBNGbWc7Atk91Buyx8plYt6IoG3WY0FxWZgXuQxzrfi1ZOZ9
fYWKCSA0m2jCeMHIqBcHRX/QoRzlj6EzIPZr873nV6Q7ligSxSFxKb1bN/9SrLIgFja9JsI4+gUp
bdfU/6H7UTqUhjj1OyLi9rCJ9qAqBcgzd6HeOL9aWb9rrpj5EhZlUU8vZdsLGveq22w5UBnNO++8
mYv3CUo5RARTZfEsfT9Qa7KE6E1gCJlKrpTGdjQ7PozKRGctNDOP0R3LU8tptp+r3gymZvgBMt5F
2jx3Oy+BOtJx77AOG8iOMT+ehtohqsFt12OuU1Xmrqypfq+eUP52sYmMMr2WzE1UBpXp9KQPPiYd
XEaB1qtPWxU39uw9bFm/RmXT5FyMmYi1oiEYCpmAY8cl/PTBNaQ8QEvh03NWECQmNgFlh7ukRWJB
+yUBrs78I3WcS+sPKA2QHlu1jrjUhyJaOgwszKngN7xRydzMIWVT50q+ej7OpXke1b0AyOKo26ga
M9pzlZBviV+4iPR+3Y5rW6Pfwed8NurFR7167VbCzEwFmsbevJqa/TCT8Zq3ywlDtBevRTmQU4yA
KRvv6k7dpRTbpBbXptdfofRaYaMizZpEoRSEGMkU2N0ZPTiP/uTExGYyn/jmc26KmwwAJ3DsbOIt
IBt/W/FjSfRIMc1k+aFn+Y6GdVkf4XDuqoE7ePUPGUWtnx0ZK4HATX8zAf5AdBbfssXvWVDSBi9a
IqC2N2AKjd+mY8EKktT/bsoNMKiiADNT7BYFr1UuLe1kaLpzquEbQFm0L0Mn1WazUN66bTYTuEll
FGb/et8aqwiJBMAyCEkbF+bIyJ9Lcnc2HV2b4nFgyyhvmNuvK6j5xPd88DBXrmUib9xto1yyS+c4
0Xpei2vvCJE0z8hubxRWhaS1v5J+3NuF9lizgh96mT/aagR81KvHAbr2LCq4qzp98NpGR2Vfn1Y5
7FI7fYVA/KUT77zDwGriBkRYDFeiAqsbmti0CKWAT3T2Y7pG7fhGT6C1Q5T0hI6XujGnvu+99bPy
ut82jqaryVUPs0w0QdH1Xkh35bdhj/seprVZttu2Xi6p4R5Qfp96S314NVfAtqp5T5vQHGdEXIBh
kOtUWluzqxtOAcG2G/ib8dM0tGZvCe1+zLz3ahUac3OREpTdBl1371kI/ApMniECN4Claf2ee7Mh
YwFBblmrD1IazrRvoeYfclpRIaKiCelUIMhI3Nft6kYE9a0H2lT8HYLlj8qsaK9cskBY/WkYzD12
wTKcrVk8LsnokqewkbhA5sGYl1yHnvYT08g7Eoh7AGgrGmiPj2YyImpDi1akGnApdUjF1wOm8lfQ
BhXYXTegC8xrxEGID1yUDAi+Vq6fDb9quTZ3uGnCxX2jbPJ7SHoiE12zIkihvvcdToRUuNU94hVt
ZxpVv8+u1W2bSCPQYAyr67hvu7zeOWPq7zgb2BxYJrNhvRbznvVc3hDqnmML7H8vQr6mA0qnQnyQ
vjkGIkGMnyBgC2yMIAMgS2RqwOTczn00VvUWzqt3V+XLu2n7n9PKmrlM7mPpw/PMLlKyetmQWqcz
ORg+A2PlglMmPQoHjLG79U/UeWEfZaot4WYMjx7B3ggR+zRuEV8GVSGfKhCU0G9EG6+rM6Eeo09B
6P0U0sFM0xbhteGQaG3gVP2LpvT30iJYMlly87kyu1eWMbQyaKGxFha3fas90cn3LmXzhXuFQie/
Dx2TDARjzWdO3yxBOyAITTHdX3i1iMagxyowsmI3qPrOWSUhL6lDQ1XD8JobzYPGFwLfioRW+Xqf
8DQ39gwU6qxgcHy7sGmKNVAWWZhXf3pswrozgVMjZm5ayhPv0V6rJTw3vfbLwtdCmr0NYekBPrpm
w69F0RWOHFCSTMDPCour3WTfZuURXf9taTj+ZAYtPtZ9FdYJg3uqa4cJyJQtkePOF4QVSiPYPJQN
HarkXVYkkgpK+hrW1cdL2WnfuEKOdG3+9mDxKSDBT1oeB3f6wNavQrGZr7jZW1wQ2d1aNAFq9sO0
yHM18pHbjH4JdXSpYcvFflciij+Q7M//awp9V898hkmLWXeZ7vmxDzIV2kVrhzYWWrzy5SNYRDAR
DzFY3bFYB+c1w2zFbvXJ0kzFrX4hv2uf+cN9nlovC5nyZ1qOrzhxcqJsJRgr8M78y+iKU2bPPyZc
Ikb/kQv/Df3G+2wlzmuN9BjV1OaeDHQyGPeTo+wzTHAcPmG2TuW+hJoOelrEo9FtDgYWsEU6ryRM
fUppvJbFmB0gkiJeLe+wwcZr7W9qh0SXVRAZFc7eYX2XiKWCuhA/2BBrGAty6rQeHQfgVRlJ6uNI
ikSj4pin0em+Oq483DnlcvKgr/YlYrSj1StBkbNvHxxD3SkAvI9iY7zr6+GBfjWA+OrZU+YDutwf
ZIVRslJqbSx0GlT6DqiU4L5fmS77m2TWeB+md68lzdlDCR3o5AxeTVllnJE5wRu4Ortl86jt1Kzh
DI5+xqt8tkz/0tAkHubu9rPdNPID24zeaSS6Qe1e82Jqrf/tbmpZg2TIdoNj31nopwM88Q/LJCFh
LLx3U/rcJtZ9PVn3S5HeM9ItMaLW0PbUdmhq+04yFZFZlGN41zuLS8bBFaZkffAYJfDJk1eDYJTd
RxkP85RvfHPEVyorIjjiCM0qSsmGrtai88sIpSjCA2xhoe5Ra5cBQ9C/pdq7Vu/hPKFF/+1//Q+k
tP8dQ/y0Ab//n//9L9LJP1/0N+Or85eNNIgYUeqxLDRS/8/yYP6Fl4HUHUFaJnrda6rh31li9JYu
VCqGWMel6OWfLA9XlpicauKo/yHF/B9oJw0i2P6FJYZrJr9VQI0QQUoVwL8kmG38BLMzoXVYO71+
Na+9pqY3QBD3JldogFKO6tMVPMWL8z+VqBUWvTa0N4v7Oc1pTR3nnhwt+9qlypkByAEehkfoT9mq
vPausv1Qwaqhbbzt/hSz0hnIQTV1Yy+Y1QXlrZxUtPZZ5GBfhWrZabz2vE7C3FvUlQssemX+kv4p
hO2sVsLh/imK7S3KohExMUzPwxXA6v7Uys7bjFSahurFJDHtWj2b/KmhHStzSIJyqWnJIbOjvJvS
kR7L8U+BLZIdjGHmtdeW81kQ+2j3feiP3ladzNbm5E3NGi0kzSPvQ+lds87+FOYiyfM3Ul2uRbqt
p6+/BrJOGCqhkj4KcsZuuFPUpb/28Lp/KnnlfK3nHdeGNG2JZroIBgORVNz9qfM1NaH7exel9BDo
nT2KeBka+aPAzsVsLZw5PUBVuHPUbzSai83qH81mQdnYkw5DlfZazsgzTQs5EvFrP+rUtn66Rmq/
uimaNLIg+rvEyWcZGZwM3DiDmWk78gmoOO2X4tbs0OrNE/NNS5AMisbrdC7RmbahbL1XJFln0OjA
1MwaSBmxEQxT32l3bvKjXu4Ra52TDoSA7i0qBw78FE3PMmTlx5GdOfap3aL/NK+WDy9rHnTj0iL+
nL3tbcuA9EW7yVtKLiI/hRSytVCK2qUvvP7cNPHiJfgq7JqCbqO/s1fyGNfpxrDl3qm3u2WannXA
pUwzXqvxd9EpAiJfiSf+bfVsLan+I5+aSz3nQbN5pM0wQRKuQGzO0ZixmyjL3CfZ+KMvKzYSxiG1
7gerf+DyCUBAxsD0m31fr6HBtKVcGksp/kaiw/EqdvVAR7WX4Igouwu+F8QAJuoDt75I4m3X3H3S
pXcsEp8xNpXiGcuLyYa7tV+FPh7NhUfwWjMPalcByqFIe05mgka5MeJZ6e5TaefdHHYyG7gCPNuK
Z2PVfjgWkzl5IN+iHG4cr7gnzLg7k3dXhLMa1fO4eiEVqvgRplOWzsOtS/aJlbpBOvdH6V8GkUfc
sPfIsXa5SbWT5b/5xoe+3q6WR8tzZMArKf2NcpKYwgRC5qy4HnhPMb8LNEfQFxsxDKbnb3Eu5JND
RjBB4IFPUERBiYfc3h1rfkg2+WS6EOZkKHfpwMNiRvBsIBm3lWMDOfWh7qZ3Ix4GDsvI8pddKfsd
GMTZy/Tdoujk1opzmsPuwOv0xVWKWmCKh/PXm4NtgkVa/CysYodWtk+T9pJVX2JKzqZbhOn6A+8n
LZT9F8BzqOfnPKl2fGRxeh5yI/3KHEosUvAjgPwGGez8M7MwqKcwd9kTooznfqEHJbP8T03zP3jq
zjMJNlz+M6oHUUcaBLtvEUQz9M9uX82hrtifRuTWrtc91Iu7Y+7M8LUTuUK4hSPlZbbIDKQHLSyX
YgdBKo6S5WFutr2lySVKZtBHfjMHFj5rCKUrROgk6jfrWtaiSxDiIR9sFQlzvQ6WJZ3tFFSr6rLA
JVyfabrikz3e/iriKa13eDJKZphpeWQdjVQ//3S1ljbxYr5ZC+fW3Mo34dj7Fv4sdIW2RwdxtDfv
qb763UdFGA5s6nan5/mJvsVdS09za/Ekz2N1q1f5p5+R3megLOhIIMoDs7/G7NG+7e9wTp/KeXB2
GwXlOlD2bLz3NbHtTV08NVTdWqsfoUx/6Nwc2fEFT+4lLb19N1fPS+veQlGRG1KuLshVB2rLKP4o
NHW0PFC88V5Dxxrm6SPxNZehL0+N/Jivlaj+OA1PlbvdzNo3m+rLag6PQp18NezmwcWrVEZdTaAN
RIqQ+0WVaDc6tZzTDVcxh7HGuWwU+R0xkJet0C8VCkCLPMdWgaT3D4TaBK2jXWxgPb8iSutA/vFF
/V/2zmS5cWRtz7eiOBtvzPoxA3T4OKI5U3NJKtWwYVASCwAxzwRX3vgivHR49S+88x30nfhK/CQp
VguUuoYGI5o+YcYZukrqZCKR+eU3vO/7CVSBF0ENzlBMol+aOTCXok6am4BCpDWJ5grRwV63TJXR
MomtAakzTA2owD5crFGhzL4CnJpCnJ64lTk7C8NuOg90wxtIpTUBKXHFNY34RGft9b2y/KBVAdDH
BNqGEKRA691DeSarxuQmx+s8PoeVN9ZRc+KeXedXbq6fZ7PH1JfI1cKKDqNRXgYAh0TMgXA7Uj6u
o4zXXvEgwN5SbVzLEQkgdT3SqtVIj33s8cNamSJhdmWurizii3V2TZPbQSWdaRY8MzUbIMg76UYB
uAajozlzdZ2rXq9TpVGfyuiVN1v1CkgBZi1VczfOztO68wBj7GvgymdFDZVLRT8DPckezLhRkoPH
BEU2MoNpUkHBsI27SvMBTaFyCW7hvBP6CEXEV0EhzG+kBh+KVP9srVOF0/aYmB3wX/nDOi1GFf06
HzyKjKe6poE4kPHKLWuYkaVR/a6Nwx59cjppNchc6bqmzDao19ddGcRIFzecnl106epETj/mBqvV
1UQN1lhBd+4a6RxJAN5ydrW2lAslX00SjDmVa3TKDC3pm/a5TUuqwq66E9uUhp2y29cl91PaMXlJ
3rldJfL7DgTCTn0vSXnWIZXR1SmikXyTEn057OTENt0+dyma+pbO6dQR51n7k1r9lM1s6yxdA7mv
9IuVmX7VueE8mZhqlVAgQ2QXlclJJK5VD3qKdSWnHzXUNzBMH9Yr5cyO0OOw6u77fHZt2ebH1dKb
ApcZBTNKKKsHS3aBQUWrs0SKh0u96MOdHtPk/BSxrrslJFPSQmU/WC9HhUbTLqjbSY/IdZgupY/E
0iiBgsqW6kmaZpcFUbbb4fhE+dSDadJbgwJRu8UTSVeL6My9yKziNMrt62WsU0bVPHop1/KdYZME
IGxRp5WLvFKAwI+V6ec24pqqeZa5+lgQW+R12rlY8nxg2ekQMS7kUrq2U659IAEumeDlU0R+jrub
VpMGwfoywO6u5uSee37JQ9a3/tKmXKP3E++LuhQMh/BzbCuQMOoby0j6av0FgiGaWauesS7fuzRB
XGpRP/Q+U36i0ZECgcW9TKyQzNy5j9Kfa4QEXRNDl58Kw57Q4WUKNB4oD55tQK53ueS20/uWYvXN
TB3pLjS5QB7KSO4tO6trcicDs3SHqieyvgZ3c3RvkJ1dup/X8UcaPEDKQS3tyu3I3FOExoiw2nXd
97yo5wsKw7oTXVZBYVpk43KF12acWg4JNI2K9sRVkulSkQY1UtpWfeZa5qc0QRQGdbmPesyd7MCs
lbJJKtK6CogqA7Tguh7as8cCAOkgCEEz2U+lQjOnGk8XZ5IWfn1xwa7UelQxEXo/DUX6QjIMtigw
HxT9PhAbDdcq3ZmsFFSamr6nMGyQiiPUWAN6qmJAKXmiXsSecl8mi45mj+voqpTOgjgnPxIOuj4Q
gKU28gE6rlZDwzk3SzqBDOuuNZhlOltMHgcG4cdippdTL7jKYudUz6MzyEj2J4hq9vu6UteLIo8H
iZ8PI31JgLwG/QekcKjCNKT1AuL1YemapE8+oc+Bpxteu9SuwoQMoFslyVSXrH4XcZyUkcEjSRoi
XwVNy3L1VuAKQU6hEjOpzLwfrNB7SELaIyz1uUnqGVgloKhwhehDZT5lRjqoO9KdXnBpUSxKEOLK
uZTRe0SNISZWJzBam9mDK3epkKpPeVFW70P6jtAKHDi9Nqrt2almLjSr/pKkpyrp8xn00qA8W1rO
RS2DchW9KEMyZtL6zO0oi8DEOYnIk6cO8QteDvp2w0xSOL8cjNlsPVG0dd+UEkQpl0PhyihwtDJj
PSocZVQlyzuUkUY+wBRn9VD5q4m/VC/oPjk24+448/VxmS5sKRzqrjowZo8zp6JpTTUCmkvrEo3+
Dn7fjsIz2/RHBjoWS5pOyOVNZk6C4Ia5dnt4wP3A0e/hT3BZmO+VbgBsCYFHJbxYktUsLHOCZNxo
XX5VyZKUSn1HdumitKVzCzt4qQXFWFeJLav0Wl5G1GqWpHJU4KuOSg5L7ryvDWcuF5RkpEod6Kns
ke4uqcmlUFZg0qa99axzS22qF5v6OXCaL6u6DCb20pysEICf0ocsp6VC56prFngyFOLl5SffvPGt
cuA7EopxELfhhfUkSupzFUJJYlpQB90+TbhpzXk9m0nmsCRNDQ84sMmK+ikicOGFSqY7ggzbBwIN
disF7yFDCwu4hJFlISXpeNLlDEAR3SMqd+iqoMWyZHlhrykSroJhAixoTPfUZc9VEJFeFtUXx8JU
KwB91nh+AcQVW5p7UNngzfsSeFqRNC5wZ9TwTuEAg24Z1im1/0ombnHc8tRXiPUIXKAdcLRy1524
epFNunqGbpvu3wb1ki7ftF6g+SihaF9byQNU8vxRnErayBQl/whu0SlssvxMMQu171PMX6Bnlw5d
uXPuecljks3GKspvvPrVuFtRrDYspx4kiX22VEn3a1qHlHkMX4Os3AocezI0Uz8cl8VINhBRKlbq
mb6WphraBzREvSi09GNYw6USIs4WrYHgQsKhtqmFdLN5YJdjM1E6AzQNlWEFEadeImJKpS8L1lNI
feVNoi5hldMq1EU80gQnCes/Nca1dZ6j/0MNAhg4bqcWSsbUjd/H2bhw6JtQzqjBRFOjLr6C6BDv
DplaK2aQpebilCjpkhQebszq3ul2Z1k/963ss5sk1JHcYpZ/BfI+A6hTVUtYQF0pnY1Eg5qgt6TA
bCGRGCMfCDKCglux7vIvoVVNAdeTa+2qiALCJF/JA9YglEGvozI4uwxpsptiLOQVnGuDg9xBOfQ0
BpCi9APc0U+zmbyyJ0hazqSxEcEw6udJEl+VwSoGnQE59nwWJtwvOQcXpXRZjjtDlIbMa7qi4fFr
y0Ki+FPkypelbNrGNMvVLiWCTNVowRRFxDwqVYj3+EKEt/W6JKL06Cj1aRm4jGfZ0XpIPht2wv/P
Rj7zVQzSc9/hq/z+P/y8SVcR/8JzJlJ7pwOEUrt0+5BEqzsER7Z8FVl7Rx9wTYd6LHchAFvkKJ8z
karxDnEHMJimQotReBqQr7OoyJ1//kPV39FyXaGXEDBQQPnqL0nw8VXNRKRCXstSVdIWFikEiYbd
/PxxfuOGdvbPf8j/Uaps5Hk8tG511BxxSoZKpQ0KnTvKKN6HZEDcep6r6rXsz9fOtVV8KKJxTord
qJ33UrEcqxR8V8tzyrTDLLutuEAifBjpHjHAicq1iNbZ0E6ifrpEvW09seT3ayXvG/qndXxhcC2L
r67iO2U1BnXdL8868WNEmbszlOuJ/cFYvZf8sZnegeIOqGM5q5DiHHVo5DYUmAPRbBCBtkjobRyP
DQG7c9LTiL9CghXVBqilAbAbcHYU79x0gZQmDoRH6HAdoymYawstujbAI7gEuiUkDC/+uq6Qq+h+
qkWdLUgeSMJc5VI9BaSIgwwTzsZDUy88KRi5XFur4JPlPZg6JfTIpqU7xgKgruGSyJzBXesOU4C5
kveoxPF5pN/CjRnTHBqU0L2Olu1qVo30GkSmWkWTYHZPT7qRHNNyM3LOoKGDrIfwu5KnnahkEcEY
yeUosgX4yB14ZjzBFpFR/LqqAu4grs73tQsBdkq3JmKIz4V9Rguzno5urOSBL0svYTD21a49nFFw
q2aP3OwBIrNoLvvSQl4/Wus70i0ypjYH4SST9HPqBx0/GwjRdXcGsBJUimdO9NQepp43ljJ8TvOT
5IK3QGUXiBlIO0Rq9ZyST4ZCDObIGVLZyrihukSONq0OKD1frUjOuERqSkbeCfZA4ajjukyAfBTD
NC6H9J+5VKWwlykDkfqT/GrogFWv0FABMDx0knkoFDpAsoMD70tnVemcItExpmNBPwPOVdbuWSwp
kO9vVQEceqKK1E+WAgNTDcA8ryytl6ZfJFgpClkpWL+UdtO+aKFU2TQnzNjfuj9EM4tqLGQghlLt
bCraQ0bSgEYcY60yzw1cPvhPvRAVtjh0x6Q44xyda3Noc/+Ein9qG/dl+TlGZCTwL3wUEAouRZrR
DsQ32voXGTGZKMT3Cj97FMIzekhI6nTpPpog/+K0HpTqapBw2izwMHayJrTDU4LzVc9Iymo07k3U
EZfOJHQEBAsZHNumbr0agN+gF8tj4LkUuCpgMmE98EM4uRQ+6blAdnU1oFLW981rA6h7h6qmfBt7
q6tgtlX3eFz9pz/6br5UXDIp3Lzkw20NDEQ9RYG0h8Cj0H96YWCoCypI1JFIVPyvLm0NsuCDV/Eu
ZyAAKgRmr20V8WywxevUOteS5bQ2g6FcOsN4vaJfUTWO6NlBEm1UqvIIvbaeTSlv5oxoF8i/Rh5R
fghXN2vyorRlXwAAgZQBqCXpy/RLoUP3QIpG1RImkNftKSV59Jt1MorMTl+oLtQWUELYNKb6BaCg
gjCLJd13RRWT02yUTr+0OOP4sutzQ3tygCUsw86ZkZ0lwJz9bLok30K6oqYS4o071Z3PJFDVg2hj
wB2GHXYTkFDRV+MX98sbohX7TRxeLapQuXqxqIUJGoJ8INlZ/4OUe9caUohOTIRPJjIIv9Sx3A+l
T6AM1taYxl0QCZ5VW/70vQoV2FfvVVPpRCgYlXhGe02NwhL9gIq0Jb4QigAGxXuH3CpExGvfGSyN
BwBF5KbXyAXo6ZDgTVduNGMadj4lqPHPhl50hamQlHvJPefUd2rUMM5sa+zjSxkuIewkBizSKX7Q
ZHBf/ovrjs46EntRzJxIv7lwNEQ2ievo9pcCDwE9UUigoszz2lv/YN/vS+Btvwh9NBVZM5qK7b8h
u/ALiWQAel59xR/QtDWw+9Zq7FoTO/nRd5mvHkvGSQAI0VUkg3LnvqqZIIF3lJlT9JLOuRUadAGS
p25WTWh1OimNkqoGbHUCbXmpfqpin/tXHcv61IuGOpg7r7qghXQvDwEOefXyA6gX4Df+yAZbUfvB
R8mmwTv3vCNI01Iw8cPodmnDq1Lvie+wwflTB0gW9r/fBTjtlhKKYFjzApi7fVllj7LmjnO9vl7T
tdqqLlZGerq60qT3iVWAN0xRZn+fIm9qyvqga3ytdfCqKuQ2Dib61iTN8W4BREjrLs2CYrTJ1Wkk
rc5X6Bxq4BeraiWCk4kiSk8WNjaZxint253OBH02hC2CzrXtZaepM7bAR7EriK5Wg7y8lIHuRFnP
JqHqyiTLuBCtJEUZ807yp65FE5icaBO5ArgeZjyqyM3JJvpWLIP5ubTTURV/7Oj34hoGTDHW648O
bDUVuN+MbGXXSUkE3cYmFHeXIqF0UVGiXNVPsgSaNBnQiAEa/V29BKTuP9VWcCoFQ7RYTusC7E/3
qyU/mSyBSgYTvlsVzgvP7TvmlSnfLIMrZCIKJGvzm5Kbw0C9OOl8tL0S+OPmBgiijzmxWWLpEPlA
lHXifqac00VYXXrgxbMeyr893yp6lYNMuVoPDCcGRmUONZy23Dr17NUgA5wtCZUIeJxadp5oEo/e
pca0InekTvN1cGf5+dgBldPzXX2gwWJCA36ygv2c5cv+EnAuD696sWim1FsXBVvqUUk49758tpaH
kaz2YYuSybAh0S9n8tisH5dOMlji8KicEyGFYHP3FWmfTpa+3R1EMPc0fDO+DvHdYTel+UM5Q2Hh
3jPXp5VxqmTjUB1njk6zLK8H3Eae2cOySCamcZ0jtIYizERcqWq1gSuCk8JyE61LnbDvk6/sGpe6
+zQrZu9X3nBGlor2tmO23kjyRnTLs2T4mDrEoMKeqCttbOtk+2DWWjiPNXmvZXcKUbdXWUaPvgsw
RyE2zGgGkd2sFf3WVz+UenmhaoRx1GnkeDyzP1CU7VFSAPys9jOh4kqHdeQbgtmNx5NYnWuHti+I
0iXFI/hyvC9kdUg4aNJpWeMSIFxRQea0stOsO8OHWQ6U4GtRGfgjBrQj5SbUIN4hQShTfFHir5E0
MfKbOEUJWaUgmIJZQ6oEoIwHAadrf3JFlCst4aF2ejTomjrda9y/ylqAqexDGQSE3jfJNCryfUJR
V5cH+nqCnMNZoIo8RJeLunOnux+L1Z2kStOOxdupnFvPp6JVkmihpVmqXM0kBJKpHhbZYyfifWmf
UMEj5e4MiMVPnZl9K1xKEOPDohsOA1IfmlOOnPgxzD7GXjxR8DVr7wrtylFefJZc54MGXW8NrMcA
rYd/p2aTzuwi6w5t6740uSlpI+Da8N1xNfWaoqQJlY7OqiDmw1GNQ1rnUi/SiS0CAxy/yVa99j3O
C90K1PoGtf2eVXw0lQsbM5uVH2F09kgxQAQG8Kath5pBgxiLgFv5FEmnWQeeAWeeRhdONA3JV8+o
KqjKtTzxwAVrgjp5n3ScUzvDxkbefbdCpwlihuUiIY7zUcj+lQn3xEjqkUqVEnVpSpn5UK2RcS20
AZ1iBh3CeVq99KRZdpXIVp8sx2TZDXq+MVVT/BaDmqrBMU6/2Gk96gbJlLfVW1X3xfKDHH4N8ZU6
tGnVDYiHkjZFMAOg/H1GyWQdyYPlrb96gpWLqEYxWaHQxSp0OnR5qdenDilXneZiaAS+72Q3ibee
zhR8XnBRRqr1DVJW6wohSYVyPQBTelqv1dXQCm+5GjLZgRLl30nVmUOGZ+1PS+ss6czlCjFDppJH
wCQ6117lD0ziFduuh8ij9DvAfy2duoH+WFUk8WWOrZQK5mQvl/r1Kh6iLgporjNiI43QLkQEBzI/
95An+hSkKHXSyVYxP+r1bUCvQCuDBeNFp0vrSQaMjskrZvIZAfnYdmG86kGPStKDtT4tu5NK00Ev
XmiKcjbLP3jSpED1u0zHXjkppc9VwbWZnydohsZmONW1q44+XkE2rt6nnYFbTmxpHJMyzs9VOkwh
OzKb+HgFlnxupjRuzYM+PRwnWYImUGeRrT7NiL3wfbq6P4Bbjy04iz29tzTGVfJlHd7H4nsC/zJI
l186CM2UevLFsBBaL8L+8h4FlIHlQWs0lVG2uksphtF6ZQB2GYwAYErKo6Et9YvVlafXA3Rd+mZM
4+HYvOwQfwObHK1JUqdl9MVyJ16pDDorxNcrUrkUJYlhvaEtre7kaBoZl6X3uTS/yIr/QU6NviZ/
DegAV8NJW0aD2oH4tmKfrkeOM0P0icDEoSr6BWkA9CxHMyDZBESOO1Uhf3RmQwSUegXcEai2taTD
Z8eA082mRta0+37NC1uu4WfJ5gCiSE9hq64K8vSErqJ6Uw5WMpcM6G5Ug0aJABeWgGHk0xRjqse0
eFcnpUyDIQ1Ncp02ALTuNsBZpuVohZY8tMCPCaa+imDWEF458e0qo/0o0Pcumt6z+FymbTG3cg4G
0aroxmF+Iri/VC3yJMmH2WrR6dSXmRpMBWxLga2J2OJXmCu9JIen7UzD7pCsBC/mc4fqGLyOYehy
8PwVjUfCiy6UsdkKQ+wVoAkJ5+8qlToG0kUrOp1nKvEK25rORzAdwV3z/BZq3zGy+rIGPQetzSix
x0VInSCiHBiJS847Xacc6xxhinI2XK46Q4OWP6FCYxKlj44SqvADhA6GKZudxCAFGdEKBnwF9aNk
HV4oSkypxxn6XDF+qfc6Jfc5BemI0kAowbxZnuYS8j5xPfAcKrSwJdTorAy5fCP6xmg4JwDYXMRM
pdVlh7PskFfJZ1+TVTDIFH/i0GNBN6/RborhMVuUrF1Sx4aK+Cm6WlpnYJLy8RR9HKTAJiLq7cH6
XCXi78yWi1LS+2VpAZ+Px6kaT7TMHwWSdekIL0XNrmic+UGNpYGrTeQ6GNVZOaA/T9+Q4gvNjgag
QQnao4FX3CNt2y8oLBozduqyV9J101iuLn0Pt9MLLuL8KvBwP4KUruREratwjvjAJTzjKRSmWS9A
DMgrcSSKpwyTWRr+KXopU9uwR5ZWEa6m/VVyTUuFYRbQqwKOUhdHFAyrFdNA0wieVNNBRQK1cDAn
efolW61GyiqjzXwCMVMfzExuh0DuQ/cfVayRBRa77Iwwxrl0ptKvawURwe64I834HFi3MM37pc31
F35iN2uzvlxLFGuz3jJ3Bl6Hnue2M/BnX2g0h+cZTLSaUJmyeRXdp8p6hGTJ0I8+rMMPBAVKnI0k
Oq5pPl3BylEaz21E0cPygv7ln2z01QtNPkuWn+iWFHi4lFAlqvoCKXbAspl/BQDhslJp25UnY1ep
xiThdM0/LXGdgtC9+fXUMylA/rMBzz5GcZ26tpNvMJp//OnCfUxRsvqaf/e3xovoch4ssv1fErDc
b2MhlfkM0x3M83njD8MQ1dv6fbFI65sFGmvbWZAtEb/5sz88WWxGuavjxT//8RgVYS5Gs90oJLG8
+dH0CR1QmWzynyemb+fhycU8dcPo1b/0nJymn4tsyVZXA46qGpYAwz4np5V3mqTp6PtJqGKioviH
wqimvkOvuytbZKiJbfn/b8lpfmQhv6TQUr6rmGSntV9RBtf2Y2iy5QiFCFEnVFBVdFCbwXoOGVZB
ThFhGZMiTmis3DFEDhKWYWYNaJvXHSuOCid4WV51Sn0sJ+5UW+bxSFK8O3+pDIFd31Lkx6itnOQ8
jfR7NcAmq7TJQ0gp84dOFzJXWqrp1PBnyOJqNFLJkjIaOTTm6pud2QJpargvpbokN8kNs5LMr2ZM
orzsgg6nsYRpQ3IvVxYQhUK+LQ0JnR8aAyYdQdoI+B09A9NQTMPkSxHZ6CnlBvA1bXYXlMo2tfFL
aPBjPgQvzsurU/BNeVackevIDfM7oAp75+infmkHy357oJ87VqJG0zhVmxltTvT3BvDnTLh44sBq
SJEh3yVxCP5x4kfUmbd/z6HSLbTBLLP7/Hlp596e8msb8mfrc4hHR+ii7bMr77qWYVm61Hx2uSts
DdUma1tMe7Ed/toD/czCfO91/WFG6QSL8BsNWdu9dIypZWCvyC9uPmTCX757NJspACrKxqjyCyRU
+b4jWgZMfLsFkN6pXfgRlC23uxt7/mIBNPOdaZk8PuoPm8/RLYCitl0C1WLzEyuT8P32jC+WgOKt
pqoK6OydATi2PSDkClttAl1+R1vpLkQaMu3is2cF2COWZEno4X5boOM6BfTLa7sEyjtF1ruqKKhv
Pk1DgCFEtpVcgbr96fEZgi4Ht9UmEMegq+NQirLHi/2vyBwP05QVS99uju0XHZENxKFt+eyo7ONO
w59St48oFvPFEnS4JTCBG/HSb7vjyE6A1tYMYuohyykSPaAaD48LgMA+z45ROK5nNtpueV15ZwEs
7hq7Y9089B3zHTYfsA92cfs5uttPFi0cWh17wj9dQW1ZsoC4iQ/P+GLrywrKveKvn03/8Rk+Waj5
tloCQ8PCabKl7Xn+Hdl6JwOvQpqY7nGbz7EdAcFRbfXsoNZoCEbbEVC0m0/z8Hf0d6pmmZIl7zzg
rak9JusveMKt1kATPjDaVtLbQUCHEwJtH9l4fmPz+Vc0A9zyEo2O8HK2O33PBRRRsEL/8Z0pPLol
AK/Rdht037HV5S4Bz1tLoMq0WAb8yUnY/vjo/KDWkRCtog2J/tJk8BqXgEIIBPqJ9AiuIUftmE6/
wDC1O/061l8nKwtsd/Np7nxFewfoqKsoAHW2n2NbAvyX9l6AjA4/Pj6dJb895QsvgBjAlAFEWy+c
hOPaB7KAV7XaBziDigafXBH3yYtn10kLGl2JEOh5ZbY5pyM6A61dQMIbYd2J/r7dby8WQAYMr+Mg
SMd3+NuafF2iKyr9br8ld5uvnqNviLh3l/eQji4LaraO+rrvEDIh+7Vzbpr+n4z/h1MASvE5BDq6
ex9iT8uDTwQE4BO+hvrHM77Y/uY7TYZKLB2xB6y0Pgd0BzY1mCvCCogPa/piCWC9kP/lHJjPKaCj
M4GyaCnTyvyLBskQ2rt0oWk8u0gC8AN8wl1uiJ8f2d2ntfWBaEDJzW5opHm273/P/9PemYiBkSo5
uuMvuFGt3rshEr+aqWm6+dblx+vHM4ToRUvP7efo3P5Nn6VWa0DqT2xwzN+byW/FeqcbJi3uj+/R
ze1h3DIgvtVif6Hqq3ffYfhVHJ8/ahsvLZ/E3UBG/Dm7fkROH/pkLXe+SPhasol382a8K2q/9IjF
7O12/rHZPaXtCpD2p98uD4lzu/k0nR/FfGcIMTrKQtsfH1/uy2xr/jQIrbqK90cVfPtp3H40LdYB
Q6tdQWkVn6O7AF6hqX4Z92ECAUCHVdKaF7+g+hIbAH14NopH+Oht374u0ru8dm637evdOwB4xtsA
44gMX2uTb6gE+oaJO/Ns8ptVH5JdMLKgaj9HA8e35alCtzX9+HuSTMwjPae0m+/deid47IZm7Nz9
o3N5WyOedIutDaPQ2L3mV5tAReZTgnH4zSwel9NvHODsdxVEo3Aft2e/uQICDbC5FLZ77YgMANdR
2+3Py+fKI6RpPjMuD3kwmsqT79t8js/kS62zHZh8LB/KFs+hfjPUI+FjkO4D83Z0hl9gltuFOSS5
wTGJOkbDycEHAv5sgqmm8CE+xxfnvBIz+VUvR0iQWKizW+Zzmb9p8XF2UF4GF/6cRzmi4/68Ef96
iMfrVSV8XJHn3L3elyEe/h8VFIBfWxjdET162+CWwrZpgG4hi7198qaHy8JAdTdEBvyb93dkl1z7
Ey+ejAXYPv9eXRN7L/6e8tlz2uvoDv5rTfVfPfjA2mXePk2/3gR4cPDxAEiAcOdtP5slP6JDoLeN
8lUB78GhpZfht23+4vyrKnGeLqvS8ZY4RGTa7uajygODAcmPPzb6iyVAuQpp/a68iwaOMORpH+YD
8VQFx0mcBvHhrL9YAnBuGrVfjc/PH4CfOCXf+C+wYv2nDT3GXWQviGY//IUdQ+T1AC9IZcDUwL80
flXQ0LaDb0kT4s//pcFK2+A4XvzwP3PHvvhj43e3zLoXP92BQDbTev6u5/V4PdPGxIaCI8Qi7P5y
4i7Sefro1Jsf1M9PJeh8//zHb/7DfK9jBFXoP6bximf37Zh8d9TwKUrT+W4gwcpjN7QetchoutAY
VezatsP2Fj6S7cFuoC2FcPenN7mGP7UGSLqxsCfz8OlkskjXCzsq3bAxeeF4HWDy87TIdgNtJo89
bz1s4dtwJBvTFeintuMOFmEwT73dQGK6Is5uO+wUlToWejfQZtgDbLhhlkd7h0PkRdrOtr9ePDrN
tRVZwLbDjtxwfxFEKq/1sPM0WpxMMzF2Y5+JymDrwdN5+LjYjSPem6AZth117D6kc9Qn091QYmCB
5G09MPzlMFvUu5E245LiaD3uIg3mYXPYQ6xDulg0V1dcym0n208jOJ0N04AIb/txJ0WIzWkswqYG
13a+08dXxmEDaW89bj73m7MVKMG2o54u0r0NRhr5AMNuWO/1osGU3+Sg2k74fJ6Xe7tBwCVaD+vm
TrHvmsCfaT/yLW2y5t7+lA+wxucudj1fhFm+cJvrLLhDrRekWC2ChwgVjd1YwvqQVtn98a+7KheR
/8Sa7AbajKsfwKxdROH8sSGzsAGTtV2JC2HbG5MV2bu2o14ucmeRvrrlNrjX1mNHKS1Ld3PcrO8h
rmZEMfe8ng1Ps+1sr6M0L2iZ2pivyFu2Hfgm4pZrHjwyBu3HFSd6sT+waJbXdsLf0wr5cymSnwoP
buN500hsYNGtJ1zOCejShieMLuoBVqJaPDUvD0WAIlvPFxnM9fbU7QYTp2NTgG079gcvZYkbzuWG
w9J63NDNF08nZ6iBP0XNsFHwZNsOf49z9chtTT/qhsVQ9AOcQCwyF9TCThtWeaNv0Xbet4v0Ye9s
C/BM22EJPBYn0Vcke5pXKnquB0hUXGLqHMZ+XDztR3rPrI+28z9DW6lsrPY3YY22Q//+34T5fys0
oxIDkYoUHLhKVKZhGHZ/9CbeSi19IyK9Tjg1dUZ+/efP+2Jz2FWdUHKXrNoM9Zzu+k667P+B1Fp/
Hs6fGn6K+sO3sC3CfS+1NiamexXnH+Jyvlis3D1nzTjACbvFBucn16Qg08UmGXbhJsWCxPBuQ262
gKC+tD0OH7Z2+Taf54tsN9xmdJFybjt6nwFIKpz8FixS7PNuwM340He/Z/iZzE+5BH0ybg8Piz1D
JzpdwI/ZfeEbXv52/L/vAINyIi32MwcYnylkHX9weKNH1uAHv3MUufOv+zsB0ff99/T8yD+5BX6j
M2T6KByA3Thig8mUDnd/3r3/Xxw327uaZYHtbZ6JXxtxWKRR3HCutiWSVoNur+O3jtjmjmg19m+i
ejD399aBo9tyIW5FC5q3zIIq05W63SJfiZPQnLEhOKLQZVD/o0sEcjJCS6jNi7xGXI5GZ3vfgrog
lESV/0Ldk01JkHaa31L8ob74swaOPTPf24iC86opyKuijCIw0gBJDvBFPTIE7uPJ66vAlOhtDv0a
Fj6iK9Rq9UN83cUii+IonwfNRYTtpXcRzgcBKaP7CAnye/7wzy7ixdx20sXDbpWEfTBVFSVItgNg
FAQh0Zg5xBd9u45O/iQ1YoH3QdJH6wpKL9gm6K27We2s1KtN8vfdUsI2/8wd9WLK/y/cQb6NP9K4
LQ7g7PwW2qSWdi9TbLFXRvLFMv3k3daL8qzCJ345rHyIcUn9NL3JA6ThUdUuwif35VxpKvbnJvAn
16DvzBu5mUPks28WcfHgY+6IkklhntAcyW4EnALOu+B2z+s3juVPTnywCKLHVKQmTn78fQfYgX3Q
CWnUjBK0A2yWfhREyB3vFkRsbf17vvVPLs+36GDjEobf1qjxPd+7an72e+bx4uR+kT41PK/vXs4/
OfJg6VJcyBs73njlzf76qR/adZy/XAbje57ET052mBTzPMLu+SfjgpCiYVOMA2wTFN7ztDnsIZJZ
w9xxo7hprs0DnM47jv14Huzl36xX3uevv77x/KF5CK0DvL6xs3cNvPbB/8JMX20EqDe7jffXDV//
9/+dL06e/sO0jOiFuBtvE5Ud4vI6W4R1Y/e+EZj9+lqcuw/7XgEk693k//pinOPo5k7jckEk+ADj
ug97qyCo0IuWd9YF6Td7nj02cSDyIa6Rizn94fPmdviu9/uTho3S5rxq2GBocodYCX9v0AOc4gsu
0se9jKHAErd/bQXW122C2sAOH2rk/YiahjsHGDpaC/tLanM31sZECAXNtutx6eLi74bZjHqIK2Mz
avMmgqq++5q/biK293Gn52bZvNgNt5n162TIrxu2m9//vQj3+j2gq7z7nr8+7Rsik2ayHqHW9sPe
LupHZ+H7ewnpQ8ClnvNOr3KQUGsPMW+KhE0EgCJkQNvu5VtRB5ifnC+ivcKsaObZenDgBfv5PdG8
o/W4xVMzJ0+qo/2od1EzSqNvSPtBb3//n9EJ/S5+//dNreU6/f1/hY9uM0+rqAdY6zuO4V4qjzJj
+we4m4frfQMNc6L9wB/sVwf8EDA18gQesO6T0TxruEUo3bWfMxB9d8+nVwSJru2GHpKHoRLj7kYS
5lk5xAX75VUMohwCmvXFDR7mD1XjakVIcTf9v271tzb09tX5FlqHbReZ1ukndzhzDRgV+fr2I//2
UC8a747+e1T6hX4QGkPk0d+oaRR/ZOs3rujfl4fdFLP+BROxb1bu0L750fv++94E3Mfuv2JK/KtN
fsHN8ualfYBL7zegag9zd9kc+ACG/rc0IIndyAMcIEDrzUPbnz8tMme3BzeG/gALcVHPBY+nMewh
JuwU+y/tAEa+Rya/aS/VA8yVBPVD9NR8Z4dwKG5T9+R8HnqNzXCI3A3Aqmbt5RAeyoRaw8mZ+J/b
325ebgf5ENHTFBphuNhzM2Whkdj2cmbk5quTDxGAnM7jpmlA77n9XM/q1K7X++aM+7790Fu8xVm0
l+qW1QMs8da3emPsAxzps/l67jmvl+QA5/p83qwOgaBsv84ATOfRqyOiH2CVAfRSqt3by4eIEchE
PrllM28hGwe460SKs94/04coCl0u4mbGQjYP8Oqu5ynoYP8tlO2myWdbS3QNFenVRj4EV/EaPrwb
x1THst0G3lz/38WG/GSa+hbs+zzGbDRGlg+wO+6cubtPalFE25i263w3X7qvV5rA6RBDu2QPd+Ns
faxDzJjUgnAL93cHnfJ23/XXI98P64fFG8txCDbZvbvIw3mTGHEIU3cFfi8qT6Y50Iz45N9OhlSA
o7x4Ppm7JRHLLxTXDvACnr/wrAjnmUM0/28nu3903/pSE32L3Sz++ou5jUFZ+PVb9gbo2iF8nwv3
6QlOxXCe5bvpikXTzO+PjhX5KRTz86rdOq4HJC5k1b7945ZE/vJLAbaCjDtAem9zq8x5Qanr/5//
+t8zb17PT8ZpTQmQGUyoYgfz3Vtr2EMAoIZ6iBrmnQuypEOFtFkWFCpwSOPsHrrFxlgQFHi77Z79
28CdRzXxknvyHqTSvJF9FCLrNJxq/6WDyHuKWMC7uUcY6QaNqIS2baAoD/DyzuaFm7oNVQghlWPQ
G679I1zPO77beURwoZNlxW68jZnYfscPMzQ/JmXAE7TfGPkANuh8HufOnluznfYPL4G/MbG0QVX/
C+b43oKQH4JnShz2NfK9N24VWgLQFQyBdIN2zEIq+cf4m7/vvW8R7/+C7z21hfvZTJ8c4iruEbrt
iSccgtXYS+frZt3hELXFPgFFw+E/xK3Zj/xoH7d2CGdx+FjM0aB6aZQPwWYbpYvw0RGgwz0E2yEq
RqO57/0po/MA1+y4IG3buMG5ZXcr1MIxwefC329sDfoetB9YhN52saebYB0gyLxepE1H4MdG9cc+
wIe02J/spp1f28D1Hr72GsZk48VBuvjR+v5918A2kmh7Dbycv9icyNm9/KuhAAfulP4a37X7ye4v
v8em7c0dIRKwW8uNV3gAr61fx3uibIdwk8dkPeE0pW7cmK90gBzzFB2uxqCHwM1Ms3S+aJS/ZdH6
r+2BYK7JbpTNCzuEEMVplD7tLcEhbuKzopq7jTCbJmj/l7uz220ahuL4q/gOkLigBTRxg7Rl3Sa2
lbF2m+AubSNmSBvUxKCCeCDegbu9GP9jx6jHtRpIjjbY5abNjp1j53z+jn/49lfuSQZqI8/LRrFh
93Ffg8/iR7FbK5Fk8QYFhuxDjB5gfpL2WzBKzUyr3WUaJshsLSD8Qx/GaIXaAv+MtBF9iUDOhStQ
p2dWg7mGnydwzRI2vevpuIIDQiHyy6xpFCJ2H/ltBm+kH8ZuigS6cVgoCN2DUoVeX3Ar/GTtpeSQ
CElqZCYzuFFRrc2O4rM+eo93nwOpcJOYu46aOqKxoYAitDsx6tSUTCLr0QX26Nv5YDQ4vxzsf1ck
PCAcqg35Rynrk2dIXkKzTjTsQHODf1n/iNWlemWAjJhZrU78DV5kXfWo/339V17nsNzhLYqKIDYl
VgjedZVbduSu+MQOtwGRTOdFcAC6H909cDeR/OcHspeaQFh9REZtsYhdChJR+6SYFqV6eJxlOeJw
j2LTSJTP2OQAug1OiQSMHNcIA1aCEpgUhfd8Mc889Z3t+jU80B+0H4XerkRE+AAkNPp2z2q+gKVT
6elyM1VlK7XlD1WR2uMA1N9qIxVmK3Xm78a32Rr0soko9ZtCQplIAfRXQJE4NDw6KKEOHmWg3tUS
6jBD033QJ3P/OyZZIJV4oWivWhwjZDFBGrUficQLjS79j+0HTq6XUFbmaVkvx4/oJhB48mH2RSVp
HkGeSdCthzqogZIonL1MF6j4NWwrdgS05WGKYDIbVeLM0ga/y5DnwpHkQLL5qdpLx5mupqnGQY3c
xuCnCEyQfjIpkB9fIqXVPZmAXB5WhgkINT5SJQJl8USdTXySCfLhm/17DmR2lOXZIn2sdsspQL+o
RLOXzZhOLAwNBJsTs7jmCoVEoGBcfIQHkEkqGq50f9ljpI/xp5VI/RsbYEiDhxWQzCu8Xl3aDT8w
FbIy/Pqt3iZRJ7uhZKKdiZ+k/ZFNKA8rW1a/NUI/JD33c6BzdnbA0UErSNh06JIt4BypPQ0ji8JT
p3pRLNVrg7QS6IuxiwOTYuYnMPHQw+wFyFLNDIWY9XNLhk+ETdXV8FlfDb3o7c7m9b9mlp+keRcB
Y93uKt2VaA1mv0j/ANtc6odZsXzPvWfUWLCrJn9uyiBptC+RVTO++YkCvlXmH9BeJc2dTmIScDvS
HyOY+ddyf5wbMXTaPVxlhNt2/1YJujQM1dtdV8u7C62g9Fd+FwgYGUkB5VCdB1BPiST9QQ6/WP45
zHSgrrtd71sY6VWGenqmZEno0SgZmhEH0j+iNWubyySbFfQhNtgmDLCRJXwkZ/B+8dTH3ovGLb67
TwS4Rw4Z/F+cud2lmTAh6/n3117jhgNLIxnDmgp76XIS+nglZnhvdM5Ph0T9Az0tjjM/HQLqExHC
kOwAMWZDS4Q1k3SFCF7MrJCoJkgC6ZAw8/aLOegHnLEskbvvx43z/ySKp0B/D6HyEgFGXPYzMNkN
B4VIAHuOkP7AXaQSWvsryHHw/noSwXM4kYiLEVKcJAiR1HmjJPgNC0H3JALzZ+hKVxWkYLAigL5E
AN15vY51VTnHyzD7rPkNIlFp42Y5MVNuN6JdevebGr65hZ6lM+eoKyaAXftBrbEn0YVzjFIttz8J
5BLBuYhztr9JXDctnZCXGk0T0VWBYjVEfHW3wkaln0QQcI9QbOW1utQw6qOXPDID/H62/2BfjLbO
0KhsNWuHe4gGBQDHvoSenECXRXGv3wIrUhKVN6OUa0V9iXAH6jYrNUAVA+JWhh9jCfabO8ZQYarr
mx95Nl+t78pzGX4YFnCaYgaeigT4jUQJsVuA+wqohwdIipxmj9YX8RTe2kZPdkvNP/ZvNp/EeRVr
l+Q0R6Tz5S8AAAD//w==</cx:binary>
              </cx:geoCache>
            </cx:geography>
          </cx:layoutPr>
        </cx:series>
      </cx:plotAreaRegion>
    </cx:plotArea>
    <cx:legend pos="r" align="min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hu-HU" sz="9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</a:endParaRPr>
        </a:p>
      </cx:txPr>
    </cx:legend>
  </cx:chart>
  <cx:fmtOvrs>
    <cx:fmtOvr idx="2">
      <cx:spPr>
        <a:solidFill>
          <a:srgbClr val="00B050"/>
        </a:solidFill>
      </cx:spPr>
    </cx:fmtOvr>
  </cx:fmtOvrs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126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3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3">
      <a:schemeClr val="dk1"/>
    </cs:effectRef>
    <cs:fontRef idx="minor">
      <a:schemeClr val="tx1"/>
    </cs:fontRef>
  </cs:dataPoint3D>
  <cs:dataPointLine>
    <cs:lnRef idx="1">
      <cs:styleClr val="auto"/>
    </cs:lnRef>
    <cs:lineWidthScale>7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3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3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3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Spin" dx="26" fmlaLink="$C$11" max="10" min="1" page="10" val="10"/>
</file>

<file path=xl/ctrlProps/ctrlProp10.xml><?xml version="1.0" encoding="utf-8"?>
<formControlPr xmlns="http://schemas.microsoft.com/office/spreadsheetml/2009/9/main" objectType="Drop" dropStyle="combo" dx="22" fmlaLink="$R$3" fmlaRange="$Q$11:$Q$12" noThreeD="1" sel="1" val="0"/>
</file>

<file path=xl/ctrlProps/ctrlProp11.xml><?xml version="1.0" encoding="utf-8"?>
<formControlPr xmlns="http://schemas.microsoft.com/office/spreadsheetml/2009/9/main" objectType="Radio" checked="Checked" firstButton="1" fmlaLink="$R$2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GBox" noThreeD="1"/>
</file>

<file path=xl/ctrlProps/ctrlProp16.xml><?xml version="1.0" encoding="utf-8"?>
<formControlPr xmlns="http://schemas.microsoft.com/office/spreadsheetml/2009/9/main" objectType="Spin" dx="22" fmlaLink="$C$11" max="10" min="1" page="10" val="10"/>
</file>

<file path=xl/ctrlProps/ctrlProp17.xml><?xml version="1.0" encoding="utf-8"?>
<formControlPr xmlns="http://schemas.microsoft.com/office/spreadsheetml/2009/9/main" objectType="Scroll" dx="22" fmlaLink="$R$6" horiz="1" max="300" page="10" val="153"/>
</file>

<file path=xl/ctrlProps/ctrlProp18.xml><?xml version="1.0" encoding="utf-8"?>
<formControlPr xmlns="http://schemas.microsoft.com/office/spreadsheetml/2009/9/main" objectType="CheckBox" checked="Checked" fmlaLink="$R$9" lockText="1" noThreeD="1"/>
</file>

<file path=xl/ctrlProps/ctrlProp2.xml><?xml version="1.0" encoding="utf-8"?>
<formControlPr xmlns="http://schemas.microsoft.com/office/spreadsheetml/2009/9/main" objectType="Radio" checked="Checked" firstButton="1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GBox" noThreeD="1"/>
</file>

<file path=xl/ctrlProps/ctrlProp7.xml><?xml version="1.0" encoding="utf-8"?>
<formControlPr xmlns="http://schemas.microsoft.com/office/spreadsheetml/2009/9/main" objectType="Drop" dropStyle="combo" dx="26" fmlaLink="$P$3" fmlaRange="$O$11:$O$12" noThreeD="1" sel="2" val="0"/>
</file>

<file path=xl/ctrlProps/ctrlProp8.xml><?xml version="1.0" encoding="utf-8"?>
<formControlPr xmlns="http://schemas.microsoft.com/office/spreadsheetml/2009/9/main" objectType="Scroll" dx="26" fmlaLink="$P$6" horiz="1" max="300" min="1" page="10" val="90"/>
</file>

<file path=xl/ctrlProps/ctrlProp9.xml><?xml version="1.0" encoding="utf-8"?>
<formControlPr xmlns="http://schemas.microsoft.com/office/spreadsheetml/2009/9/main" objectType="CheckBox" checked="Checked" fmlaLink="$P$9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13" Type="http://schemas.openxmlformats.org/officeDocument/2006/relationships/chart" Target="../charts/chart14.xml"/><Relationship Id="rId18" Type="http://schemas.openxmlformats.org/officeDocument/2006/relationships/chart" Target="../charts/chart19.xml"/><Relationship Id="rId26" Type="http://schemas.openxmlformats.org/officeDocument/2006/relationships/chart" Target="../charts/chart27.xml"/><Relationship Id="rId3" Type="http://schemas.openxmlformats.org/officeDocument/2006/relationships/chart" Target="../charts/chart4.xml"/><Relationship Id="rId21" Type="http://schemas.openxmlformats.org/officeDocument/2006/relationships/chart" Target="../charts/chart22.xml"/><Relationship Id="rId7" Type="http://schemas.openxmlformats.org/officeDocument/2006/relationships/chart" Target="../charts/chart8.xml"/><Relationship Id="rId12" Type="http://schemas.openxmlformats.org/officeDocument/2006/relationships/chart" Target="../charts/chart13.xml"/><Relationship Id="rId17" Type="http://schemas.openxmlformats.org/officeDocument/2006/relationships/chart" Target="../charts/chart18.xml"/><Relationship Id="rId25" Type="http://schemas.openxmlformats.org/officeDocument/2006/relationships/chart" Target="../charts/chart26.xml"/><Relationship Id="rId2" Type="http://schemas.openxmlformats.org/officeDocument/2006/relationships/chart" Target="../charts/chart3.xml"/><Relationship Id="rId16" Type="http://schemas.openxmlformats.org/officeDocument/2006/relationships/chart" Target="../charts/chart17.xml"/><Relationship Id="rId20" Type="http://schemas.openxmlformats.org/officeDocument/2006/relationships/chart" Target="../charts/chart21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chart" Target="../charts/chart12.xml"/><Relationship Id="rId24" Type="http://schemas.openxmlformats.org/officeDocument/2006/relationships/chart" Target="../charts/chart25.xml"/><Relationship Id="rId5" Type="http://schemas.openxmlformats.org/officeDocument/2006/relationships/chart" Target="../charts/chart6.xml"/><Relationship Id="rId15" Type="http://schemas.openxmlformats.org/officeDocument/2006/relationships/chart" Target="../charts/chart16.xml"/><Relationship Id="rId23" Type="http://schemas.openxmlformats.org/officeDocument/2006/relationships/chart" Target="../charts/chart24.xml"/><Relationship Id="rId28" Type="http://schemas.openxmlformats.org/officeDocument/2006/relationships/chart" Target="../charts/chart28.xml"/><Relationship Id="rId10" Type="http://schemas.openxmlformats.org/officeDocument/2006/relationships/chart" Target="../charts/chart11.xml"/><Relationship Id="rId19" Type="http://schemas.openxmlformats.org/officeDocument/2006/relationships/chart" Target="../charts/chart20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Relationship Id="rId14" Type="http://schemas.openxmlformats.org/officeDocument/2006/relationships/chart" Target="../charts/chart15.xml"/><Relationship Id="rId22" Type="http://schemas.openxmlformats.org/officeDocument/2006/relationships/chart" Target="../charts/chart23.xml"/><Relationship Id="rId27" Type="http://schemas.openxmlformats.org/officeDocument/2006/relationships/image" Target="../media/image1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7" Type="http://schemas.openxmlformats.org/officeDocument/2006/relationships/chart" Target="../charts/chart34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image" Target="../media/image18.png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image" Target="../media/image24.png"/><Relationship Id="rId1" Type="http://schemas.openxmlformats.org/officeDocument/2006/relationships/chart" Target="../charts/chart35.xml"/><Relationship Id="rId4" Type="http://schemas.openxmlformats.org/officeDocument/2006/relationships/chart" Target="../charts/chart3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image" Target="../media/image26.png"/></Relationships>
</file>

<file path=xl/drawings/_rels/drawing16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microsoft.com/office/2014/relationships/chartEx" Target="../charts/chartEx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chart" Target="../charts/chart1.xml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png"/><Relationship Id="rId1" Type="http://schemas.openxmlformats.org/officeDocument/2006/relationships/image" Target="../media/image37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1.png"/><Relationship Id="rId1" Type="http://schemas.openxmlformats.org/officeDocument/2006/relationships/chart" Target="../charts/chart4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jpeg"/><Relationship Id="rId2" Type="http://schemas.openxmlformats.org/officeDocument/2006/relationships/image" Target="../media/image43.jpeg"/><Relationship Id="rId1" Type="http://schemas.openxmlformats.org/officeDocument/2006/relationships/image" Target="../media/image4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112395</xdr:colOff>
      <xdr:row>1</xdr:row>
      <xdr:rowOff>127310</xdr:rowOff>
    </xdr:from>
    <xdr:to>
      <xdr:col>21</xdr:col>
      <xdr:colOff>53039</xdr:colOff>
      <xdr:row>17</xdr:row>
      <xdr:rowOff>0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5215" y="355910"/>
          <a:ext cx="6813884" cy="3027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216275</xdr:colOff>
      <xdr:row>36</xdr:row>
      <xdr:rowOff>13447</xdr:rowOff>
    </xdr:from>
    <xdr:to>
      <xdr:col>15</xdr:col>
      <xdr:colOff>842121</xdr:colOff>
      <xdr:row>55</xdr:row>
      <xdr:rowOff>29136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pSpPr/>
      </xdr:nvGrpSpPr>
      <xdr:grpSpPr>
        <a:xfrm>
          <a:off x="216275" y="6247992"/>
          <a:ext cx="14307210" cy="3306144"/>
          <a:chOff x="574863" y="3541059"/>
          <a:chExt cx="14043001" cy="2991792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00000000-0008-0000-0A00-000003000000}"/>
              </a:ext>
            </a:extLst>
          </xdr:cNvPr>
          <xdr:cNvGrpSpPr/>
        </xdr:nvGrpSpPr>
        <xdr:grpSpPr>
          <a:xfrm>
            <a:off x="574863" y="3541059"/>
            <a:ext cx="14043001" cy="2991792"/>
            <a:chOff x="171451" y="2140323"/>
            <a:chExt cx="14043001" cy="2991792"/>
          </a:xfrm>
        </xdr:grpSpPr>
        <xdr:graphicFrame macro="">
          <xdr:nvGraphicFramePr>
            <xdr:cNvPr id="5" name="Diagram 9">
              <a:extLst>
                <a:ext uri="{FF2B5EF4-FFF2-40B4-BE49-F238E27FC236}">
                  <a16:creationId xmlns:a16="http://schemas.microsoft.com/office/drawing/2014/main" id="{00000000-0008-0000-0A00-000005000000}"/>
                </a:ext>
              </a:extLst>
            </xdr:cNvPr>
            <xdr:cNvGraphicFramePr>
              <a:graphicFrameLocks/>
            </xdr:cNvGraphicFramePr>
          </xdr:nvGraphicFramePr>
          <xdr:xfrm>
            <a:off x="171451" y="2140323"/>
            <a:ext cx="4553509" cy="2628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6" name="Diagram 9">
              <a:extLst>
                <a:ext uri="{FF2B5EF4-FFF2-40B4-BE49-F238E27FC236}">
                  <a16:creationId xmlns:a16="http://schemas.microsoft.com/office/drawing/2014/main" id="{00000000-0008-0000-0A00-000006000000}"/>
                </a:ext>
              </a:extLst>
            </xdr:cNvPr>
            <xdr:cNvGraphicFramePr>
              <a:graphicFrameLocks/>
            </xdr:cNvGraphicFramePr>
          </xdr:nvGraphicFramePr>
          <xdr:xfrm>
            <a:off x="9660943" y="2503215"/>
            <a:ext cx="4553509" cy="2628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</xdr:grpSp>
      <xdr:graphicFrame macro="">
        <xdr:nvGraphicFramePr>
          <xdr:cNvPr id="4" name="Diagram 9"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GraphicFramePr>
            <a:graphicFrameLocks/>
          </xdr:cNvGraphicFramePr>
        </xdr:nvGraphicFramePr>
        <xdr:xfrm>
          <a:off x="5277970" y="3541059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  <xdr:twoCellAnchor>
    <xdr:from>
      <xdr:col>0</xdr:col>
      <xdr:colOff>0</xdr:colOff>
      <xdr:row>19</xdr:row>
      <xdr:rowOff>129809</xdr:rowOff>
    </xdr:from>
    <xdr:to>
      <xdr:col>21</xdr:col>
      <xdr:colOff>216832</xdr:colOff>
      <xdr:row>36</xdr:row>
      <xdr:rowOff>91711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pSpPr/>
      </xdr:nvGrpSpPr>
      <xdr:grpSpPr>
        <a:xfrm>
          <a:off x="0" y="3420264"/>
          <a:ext cx="19093650" cy="2905992"/>
          <a:chOff x="571500" y="6510617"/>
          <a:chExt cx="18762567" cy="2628901"/>
        </a:xfrm>
      </xdr:grpSpPr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00000000-0008-0000-0A00-000008000000}"/>
              </a:ext>
            </a:extLst>
          </xdr:cNvPr>
          <xdr:cNvGrpSpPr/>
        </xdr:nvGrpSpPr>
        <xdr:grpSpPr>
          <a:xfrm>
            <a:off x="571500" y="6510617"/>
            <a:ext cx="14007911" cy="2628901"/>
            <a:chOff x="574863" y="3541059"/>
            <a:chExt cx="14007911" cy="2628901"/>
          </a:xfrm>
        </xdr:grpSpPr>
        <xdr:grpSp>
          <xdr:nvGrpSpPr>
            <xdr:cNvPr id="10" name="Group 9">
              <a:extLst>
                <a:ext uri="{FF2B5EF4-FFF2-40B4-BE49-F238E27FC236}">
                  <a16:creationId xmlns:a16="http://schemas.microsoft.com/office/drawing/2014/main" id="{00000000-0008-0000-0A00-00000A000000}"/>
                </a:ext>
              </a:extLst>
            </xdr:cNvPr>
            <xdr:cNvGrpSpPr/>
          </xdr:nvGrpSpPr>
          <xdr:grpSpPr>
            <a:xfrm>
              <a:off x="574863" y="3541059"/>
              <a:ext cx="14007911" cy="2628900"/>
              <a:chOff x="171451" y="2140323"/>
              <a:chExt cx="14007911" cy="2628900"/>
            </a:xfrm>
          </xdr:grpSpPr>
          <xdr:graphicFrame macro="">
            <xdr:nvGraphicFramePr>
              <xdr:cNvPr id="12" name="Diagram 9">
                <a:extLst>
                  <a:ext uri="{FF2B5EF4-FFF2-40B4-BE49-F238E27FC236}">
                    <a16:creationId xmlns:a16="http://schemas.microsoft.com/office/drawing/2014/main" id="{00000000-0008-0000-0A00-00000C000000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171451" y="2140323"/>
              <a:ext cx="4553509" cy="2628900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"/>
              </a:graphicData>
            </a:graphic>
          </xdr:graphicFrame>
          <xdr:graphicFrame macro="">
            <xdr:nvGraphicFramePr>
              <xdr:cNvPr id="13" name="Diagram 9">
                <a:extLst>
                  <a:ext uri="{FF2B5EF4-FFF2-40B4-BE49-F238E27FC236}">
                    <a16:creationId xmlns:a16="http://schemas.microsoft.com/office/drawing/2014/main" id="{00000000-0008-0000-0A00-00000D000000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9625853" y="2140323"/>
              <a:ext cx="4553509" cy="2628900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5"/>
              </a:graphicData>
            </a:graphic>
          </xdr:graphicFrame>
        </xdr:grpSp>
        <xdr:graphicFrame macro="">
          <xdr:nvGraphicFramePr>
            <xdr:cNvPr id="11" name="Diagram 9">
              <a:extLst>
                <a:ext uri="{FF2B5EF4-FFF2-40B4-BE49-F238E27FC236}">
                  <a16:creationId xmlns:a16="http://schemas.microsoft.com/office/drawing/2014/main" id="{00000000-0008-0000-0A00-00000B000000}"/>
                </a:ext>
              </a:extLst>
            </xdr:cNvPr>
            <xdr:cNvGraphicFramePr>
              <a:graphicFrameLocks/>
            </xdr:cNvGraphicFramePr>
          </xdr:nvGraphicFramePr>
          <xdr:xfrm>
            <a:off x="5277970" y="3541060"/>
            <a:ext cx="4553509" cy="2628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6"/>
            </a:graphicData>
          </a:graphic>
        </xdr:graphicFrame>
      </xdr:grpSp>
      <xdr:graphicFrame macro="">
        <xdr:nvGraphicFramePr>
          <xdr:cNvPr id="9" name="Diagram 9">
            <a:extLst>
              <a:ext uri="{FF2B5EF4-FFF2-40B4-BE49-F238E27FC236}">
                <a16:creationId xmlns:a16="http://schemas.microsoft.com/office/drawing/2014/main" id="{00000000-0008-0000-0A00-000009000000}"/>
              </a:ext>
            </a:extLst>
          </xdr:cNvPr>
          <xdr:cNvGraphicFramePr>
            <a:graphicFrameLocks/>
          </xdr:cNvGraphicFramePr>
        </xdr:nvGraphicFramePr>
        <xdr:xfrm>
          <a:off x="14780558" y="6510617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</xdr:grpSp>
    <xdr:clientData/>
  </xdr:twoCellAnchor>
  <xdr:twoCellAnchor>
    <xdr:from>
      <xdr:col>0</xdr:col>
      <xdr:colOff>582706</xdr:colOff>
      <xdr:row>59</xdr:row>
      <xdr:rowOff>78441</xdr:rowOff>
    </xdr:from>
    <xdr:to>
      <xdr:col>16</xdr:col>
      <xdr:colOff>303117</xdr:colOff>
      <xdr:row>76</xdr:row>
      <xdr:rowOff>40341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GrpSpPr/>
      </xdr:nvGrpSpPr>
      <xdr:grpSpPr>
        <a:xfrm>
          <a:off x="582706" y="10296168"/>
          <a:ext cx="14267684" cy="2905991"/>
          <a:chOff x="574863" y="3541059"/>
          <a:chExt cx="14007911" cy="2628900"/>
        </a:xfrm>
      </xdr:grpSpPr>
      <xdr:grpSp>
        <xdr:nvGrpSpPr>
          <xdr:cNvPr id="15" name="Group 14">
            <a:extLst>
              <a:ext uri="{FF2B5EF4-FFF2-40B4-BE49-F238E27FC236}">
                <a16:creationId xmlns:a16="http://schemas.microsoft.com/office/drawing/2014/main" id="{00000000-0008-0000-0A00-00000F000000}"/>
              </a:ext>
            </a:extLst>
          </xdr:cNvPr>
          <xdr:cNvGrpSpPr/>
        </xdr:nvGrpSpPr>
        <xdr:grpSpPr>
          <a:xfrm>
            <a:off x="574863" y="3541059"/>
            <a:ext cx="14007911" cy="2628900"/>
            <a:chOff x="171451" y="2140323"/>
            <a:chExt cx="14007911" cy="2628900"/>
          </a:xfrm>
        </xdr:grpSpPr>
        <xdr:graphicFrame macro="">
          <xdr:nvGraphicFramePr>
            <xdr:cNvPr id="17" name="Diagram 9">
              <a:extLst>
                <a:ext uri="{FF2B5EF4-FFF2-40B4-BE49-F238E27FC236}">
                  <a16:creationId xmlns:a16="http://schemas.microsoft.com/office/drawing/2014/main" id="{00000000-0008-0000-0A00-000011000000}"/>
                </a:ext>
              </a:extLst>
            </xdr:cNvPr>
            <xdr:cNvGraphicFramePr>
              <a:graphicFrameLocks/>
            </xdr:cNvGraphicFramePr>
          </xdr:nvGraphicFramePr>
          <xdr:xfrm>
            <a:off x="171451" y="2140323"/>
            <a:ext cx="4553509" cy="2628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8"/>
            </a:graphicData>
          </a:graphic>
        </xdr:graphicFrame>
        <xdr:graphicFrame macro="">
          <xdr:nvGraphicFramePr>
            <xdr:cNvPr id="18" name="Diagram 9">
              <a:extLst>
                <a:ext uri="{FF2B5EF4-FFF2-40B4-BE49-F238E27FC236}">
                  <a16:creationId xmlns:a16="http://schemas.microsoft.com/office/drawing/2014/main" id="{00000000-0008-0000-0A00-000012000000}"/>
                </a:ext>
              </a:extLst>
            </xdr:cNvPr>
            <xdr:cNvGraphicFramePr>
              <a:graphicFrameLocks/>
            </xdr:cNvGraphicFramePr>
          </xdr:nvGraphicFramePr>
          <xdr:xfrm>
            <a:off x="9625853" y="2140323"/>
            <a:ext cx="4553509" cy="2628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9"/>
            </a:graphicData>
          </a:graphic>
        </xdr:graphicFrame>
      </xdr:grpSp>
      <xdr:graphicFrame macro="">
        <xdr:nvGraphicFramePr>
          <xdr:cNvPr id="16" name="Diagram 9">
            <a:extLst>
              <a:ext uri="{FF2B5EF4-FFF2-40B4-BE49-F238E27FC236}">
                <a16:creationId xmlns:a16="http://schemas.microsoft.com/office/drawing/2014/main" id="{00000000-0008-0000-0A00-000010000000}"/>
              </a:ext>
            </a:extLst>
          </xdr:cNvPr>
          <xdr:cNvGraphicFramePr>
            <a:graphicFrameLocks/>
          </xdr:cNvGraphicFramePr>
        </xdr:nvGraphicFramePr>
        <xdr:xfrm>
          <a:off x="5277970" y="3541059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</xdr:grpSp>
    <xdr:clientData/>
  </xdr:twoCellAnchor>
  <xdr:twoCellAnchor>
    <xdr:from>
      <xdr:col>0</xdr:col>
      <xdr:colOff>593912</xdr:colOff>
      <xdr:row>77</xdr:row>
      <xdr:rowOff>0</xdr:rowOff>
    </xdr:from>
    <xdr:to>
      <xdr:col>21</xdr:col>
      <xdr:colOff>810744</xdr:colOff>
      <xdr:row>93</xdr:row>
      <xdr:rowOff>129988</xdr:rowOff>
    </xdr:to>
    <xdr:grpSp>
      <xdr:nvGrpSpPr>
        <xdr:cNvPr id="19" name="Group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GrpSpPr/>
      </xdr:nvGrpSpPr>
      <xdr:grpSpPr>
        <a:xfrm>
          <a:off x="593912" y="13335000"/>
          <a:ext cx="19093650" cy="2900897"/>
          <a:chOff x="593912" y="12102353"/>
          <a:chExt cx="18762567" cy="2640106"/>
        </a:xfrm>
      </xdr:grpSpPr>
      <xdr:grpSp>
        <xdr:nvGrpSpPr>
          <xdr:cNvPr id="20" name="Group 19">
            <a:extLst>
              <a:ext uri="{FF2B5EF4-FFF2-40B4-BE49-F238E27FC236}">
                <a16:creationId xmlns:a16="http://schemas.microsoft.com/office/drawing/2014/main" id="{00000000-0008-0000-0A00-000014000000}"/>
              </a:ext>
            </a:extLst>
          </xdr:cNvPr>
          <xdr:cNvGrpSpPr/>
        </xdr:nvGrpSpPr>
        <xdr:grpSpPr>
          <a:xfrm>
            <a:off x="593912" y="12113559"/>
            <a:ext cx="14007911" cy="2628900"/>
            <a:chOff x="574863" y="3541059"/>
            <a:chExt cx="14007911" cy="2628900"/>
          </a:xfrm>
        </xdr:grpSpPr>
        <xdr:grpSp>
          <xdr:nvGrpSpPr>
            <xdr:cNvPr id="22" name="Group 21">
              <a:extLst>
                <a:ext uri="{FF2B5EF4-FFF2-40B4-BE49-F238E27FC236}">
                  <a16:creationId xmlns:a16="http://schemas.microsoft.com/office/drawing/2014/main" id="{00000000-0008-0000-0A00-000016000000}"/>
                </a:ext>
              </a:extLst>
            </xdr:cNvPr>
            <xdr:cNvGrpSpPr/>
          </xdr:nvGrpSpPr>
          <xdr:grpSpPr>
            <a:xfrm>
              <a:off x="574863" y="3541059"/>
              <a:ext cx="14007911" cy="2628900"/>
              <a:chOff x="171451" y="2140323"/>
              <a:chExt cx="14007911" cy="2628900"/>
            </a:xfrm>
          </xdr:grpSpPr>
          <xdr:graphicFrame macro="">
            <xdr:nvGraphicFramePr>
              <xdr:cNvPr id="24" name="Diagram 9">
                <a:extLst>
                  <a:ext uri="{FF2B5EF4-FFF2-40B4-BE49-F238E27FC236}">
                    <a16:creationId xmlns:a16="http://schemas.microsoft.com/office/drawing/2014/main" id="{00000000-0008-0000-0A00-000018000000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171451" y="2140323"/>
              <a:ext cx="4553509" cy="2628900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11"/>
              </a:graphicData>
            </a:graphic>
          </xdr:graphicFrame>
          <xdr:graphicFrame macro="">
            <xdr:nvGraphicFramePr>
              <xdr:cNvPr id="25" name="Diagram 9">
                <a:extLst>
                  <a:ext uri="{FF2B5EF4-FFF2-40B4-BE49-F238E27FC236}">
                    <a16:creationId xmlns:a16="http://schemas.microsoft.com/office/drawing/2014/main" id="{00000000-0008-0000-0A00-000019000000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9625853" y="2140323"/>
              <a:ext cx="4553509" cy="2628900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12"/>
              </a:graphicData>
            </a:graphic>
          </xdr:graphicFrame>
        </xdr:grpSp>
        <xdr:graphicFrame macro="">
          <xdr:nvGraphicFramePr>
            <xdr:cNvPr id="23" name="Diagram 9">
              <a:extLst>
                <a:ext uri="{FF2B5EF4-FFF2-40B4-BE49-F238E27FC236}">
                  <a16:creationId xmlns:a16="http://schemas.microsoft.com/office/drawing/2014/main" id="{00000000-0008-0000-0A00-000017000000}"/>
                </a:ext>
              </a:extLst>
            </xdr:cNvPr>
            <xdr:cNvGraphicFramePr>
              <a:graphicFrameLocks/>
            </xdr:cNvGraphicFramePr>
          </xdr:nvGraphicFramePr>
          <xdr:xfrm>
            <a:off x="5277970" y="3541059"/>
            <a:ext cx="4553509" cy="2628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3"/>
            </a:graphicData>
          </a:graphic>
        </xdr:graphicFrame>
      </xdr:grpSp>
      <xdr:graphicFrame macro="">
        <xdr:nvGraphicFramePr>
          <xdr:cNvPr id="21" name="Diagram 9">
            <a:extLst>
              <a:ext uri="{FF2B5EF4-FFF2-40B4-BE49-F238E27FC236}">
                <a16:creationId xmlns:a16="http://schemas.microsoft.com/office/drawing/2014/main" id="{00000000-0008-0000-0A00-000015000000}"/>
              </a:ext>
            </a:extLst>
          </xdr:cNvPr>
          <xdr:cNvGraphicFramePr>
            <a:graphicFrameLocks/>
          </xdr:cNvGraphicFramePr>
        </xdr:nvGraphicFramePr>
        <xdr:xfrm>
          <a:off x="14802970" y="12102353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"/>
          </a:graphicData>
        </a:graphic>
      </xdr:graphicFrame>
    </xdr:grpSp>
    <xdr:clientData/>
  </xdr:twoCellAnchor>
  <xdr:twoCellAnchor>
    <xdr:from>
      <xdr:col>0</xdr:col>
      <xdr:colOff>605118</xdr:colOff>
      <xdr:row>94</xdr:row>
      <xdr:rowOff>123265</xdr:rowOff>
    </xdr:from>
    <xdr:to>
      <xdr:col>16</xdr:col>
      <xdr:colOff>381559</xdr:colOff>
      <xdr:row>111</xdr:row>
      <xdr:rowOff>85165</xdr:rowOff>
    </xdr:to>
    <xdr:grpSp>
      <xdr:nvGrpSpPr>
        <xdr:cNvPr id="26" name="Group 25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GrpSpPr/>
      </xdr:nvGrpSpPr>
      <xdr:grpSpPr>
        <a:xfrm>
          <a:off x="605118" y="16402356"/>
          <a:ext cx="14323714" cy="2905991"/>
          <a:chOff x="574863" y="3541059"/>
          <a:chExt cx="14063941" cy="2628900"/>
        </a:xfrm>
      </xdr:grpSpPr>
      <xdr:grpSp>
        <xdr:nvGrpSpPr>
          <xdr:cNvPr id="27" name="Group 26">
            <a:extLst>
              <a:ext uri="{FF2B5EF4-FFF2-40B4-BE49-F238E27FC236}">
                <a16:creationId xmlns:a16="http://schemas.microsoft.com/office/drawing/2014/main" id="{00000000-0008-0000-0A00-00001B000000}"/>
              </a:ext>
            </a:extLst>
          </xdr:cNvPr>
          <xdr:cNvGrpSpPr/>
        </xdr:nvGrpSpPr>
        <xdr:grpSpPr>
          <a:xfrm>
            <a:off x="574863" y="3541059"/>
            <a:ext cx="14063941" cy="2628900"/>
            <a:chOff x="171451" y="2140323"/>
            <a:chExt cx="14063941" cy="2628900"/>
          </a:xfrm>
        </xdr:grpSpPr>
        <xdr:graphicFrame macro="">
          <xdr:nvGraphicFramePr>
            <xdr:cNvPr id="29" name="Diagram 9">
              <a:extLst>
                <a:ext uri="{FF2B5EF4-FFF2-40B4-BE49-F238E27FC236}">
                  <a16:creationId xmlns:a16="http://schemas.microsoft.com/office/drawing/2014/main" id="{00000000-0008-0000-0A00-00001D000000}"/>
                </a:ext>
              </a:extLst>
            </xdr:cNvPr>
            <xdr:cNvGraphicFramePr>
              <a:graphicFrameLocks/>
            </xdr:cNvGraphicFramePr>
          </xdr:nvGraphicFramePr>
          <xdr:xfrm>
            <a:off x="171451" y="2140323"/>
            <a:ext cx="4553509" cy="2628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5"/>
            </a:graphicData>
          </a:graphic>
        </xdr:graphicFrame>
        <xdr:graphicFrame macro="">
          <xdr:nvGraphicFramePr>
            <xdr:cNvPr id="30" name="Diagram 9">
              <a:extLst>
                <a:ext uri="{FF2B5EF4-FFF2-40B4-BE49-F238E27FC236}">
                  <a16:creationId xmlns:a16="http://schemas.microsoft.com/office/drawing/2014/main" id="{00000000-0008-0000-0A00-00001E000000}"/>
                </a:ext>
              </a:extLst>
            </xdr:cNvPr>
            <xdr:cNvGraphicFramePr>
              <a:graphicFrameLocks/>
            </xdr:cNvGraphicFramePr>
          </xdr:nvGraphicFramePr>
          <xdr:xfrm>
            <a:off x="9681883" y="2140323"/>
            <a:ext cx="4553509" cy="2628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6"/>
            </a:graphicData>
          </a:graphic>
        </xdr:graphicFrame>
      </xdr:grpSp>
      <xdr:graphicFrame macro="">
        <xdr:nvGraphicFramePr>
          <xdr:cNvPr id="28" name="Diagram 9">
            <a:extLst>
              <a:ext uri="{FF2B5EF4-FFF2-40B4-BE49-F238E27FC236}">
                <a16:creationId xmlns:a16="http://schemas.microsoft.com/office/drawing/2014/main" id="{00000000-0008-0000-0A00-00001C000000}"/>
              </a:ext>
            </a:extLst>
          </xdr:cNvPr>
          <xdr:cNvGraphicFramePr>
            <a:graphicFrameLocks/>
          </xdr:cNvGraphicFramePr>
        </xdr:nvGraphicFramePr>
        <xdr:xfrm>
          <a:off x="5277970" y="3541059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7"/>
          </a:graphicData>
        </a:graphic>
      </xdr:graphicFrame>
    </xdr:grpSp>
    <xdr:clientData/>
  </xdr:twoCellAnchor>
  <xdr:twoCellAnchor>
    <xdr:from>
      <xdr:col>0</xdr:col>
      <xdr:colOff>616324</xdr:colOff>
      <xdr:row>112</xdr:row>
      <xdr:rowOff>67235</xdr:rowOff>
    </xdr:from>
    <xdr:to>
      <xdr:col>16</xdr:col>
      <xdr:colOff>392765</xdr:colOff>
      <xdr:row>129</xdr:row>
      <xdr:rowOff>29135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GrpSpPr/>
      </xdr:nvGrpSpPr>
      <xdr:grpSpPr>
        <a:xfrm>
          <a:off x="616324" y="19463599"/>
          <a:ext cx="14323714" cy="2905991"/>
          <a:chOff x="616324" y="17660470"/>
          <a:chExt cx="14063941" cy="2628900"/>
        </a:xfrm>
      </xdr:grpSpPr>
      <xdr:graphicFrame macro="">
        <xdr:nvGraphicFramePr>
          <xdr:cNvPr id="32" name="Diagram 9">
            <a:extLst>
              <a:ext uri="{FF2B5EF4-FFF2-40B4-BE49-F238E27FC236}">
                <a16:creationId xmlns:a16="http://schemas.microsoft.com/office/drawing/2014/main" id="{00000000-0008-0000-0A00-000020000000}"/>
              </a:ext>
            </a:extLst>
          </xdr:cNvPr>
          <xdr:cNvGraphicFramePr>
            <a:graphicFrameLocks/>
          </xdr:cNvGraphicFramePr>
        </xdr:nvGraphicFramePr>
        <xdr:xfrm>
          <a:off x="616324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graphicFrame macro="">
        <xdr:nvGraphicFramePr>
          <xdr:cNvPr id="33" name="Diagram 9">
            <a:extLst>
              <a:ext uri="{FF2B5EF4-FFF2-40B4-BE49-F238E27FC236}">
                <a16:creationId xmlns:a16="http://schemas.microsoft.com/office/drawing/2014/main" id="{00000000-0008-0000-0A00-000021000000}"/>
              </a:ext>
            </a:extLst>
          </xdr:cNvPr>
          <xdr:cNvGraphicFramePr>
            <a:graphicFrameLocks/>
          </xdr:cNvGraphicFramePr>
        </xdr:nvGraphicFramePr>
        <xdr:xfrm>
          <a:off x="10126756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  <xdr:graphicFrame macro="">
        <xdr:nvGraphicFramePr>
          <xdr:cNvPr id="34" name="Diagram 9">
            <a:extLst>
              <a:ext uri="{FF2B5EF4-FFF2-40B4-BE49-F238E27FC236}">
                <a16:creationId xmlns:a16="http://schemas.microsoft.com/office/drawing/2014/main" id="{00000000-0008-0000-0A00-000022000000}"/>
              </a:ext>
            </a:extLst>
          </xdr:cNvPr>
          <xdr:cNvGraphicFramePr>
            <a:graphicFrameLocks/>
          </xdr:cNvGraphicFramePr>
        </xdr:nvGraphicFramePr>
        <xdr:xfrm>
          <a:off x="5319431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</xdr:grpSp>
    <xdr:clientData/>
  </xdr:twoCellAnchor>
  <xdr:twoCellAnchor>
    <xdr:from>
      <xdr:col>0</xdr:col>
      <xdr:colOff>627530</xdr:colOff>
      <xdr:row>130</xdr:row>
      <xdr:rowOff>44823</xdr:rowOff>
    </xdr:from>
    <xdr:to>
      <xdr:col>16</xdr:col>
      <xdr:colOff>403971</xdr:colOff>
      <xdr:row>147</xdr:row>
      <xdr:rowOff>6723</xdr:rowOff>
    </xdr:to>
    <xdr:grpSp>
      <xdr:nvGrpSpPr>
        <xdr:cNvPr id="35" name="Group 34">
          <a:extLst>
            <a:ext uri="{FF2B5EF4-FFF2-40B4-BE49-F238E27FC236}">
              <a16:creationId xmlns:a16="http://schemas.microsoft.com/office/drawing/2014/main" id="{00000000-0008-0000-0A00-000023000000}"/>
            </a:ext>
          </a:extLst>
        </xdr:cNvPr>
        <xdr:cNvGrpSpPr/>
      </xdr:nvGrpSpPr>
      <xdr:grpSpPr>
        <a:xfrm>
          <a:off x="627530" y="22558459"/>
          <a:ext cx="14323714" cy="2905991"/>
          <a:chOff x="616324" y="17660470"/>
          <a:chExt cx="14063941" cy="2628900"/>
        </a:xfrm>
      </xdr:grpSpPr>
      <xdr:graphicFrame macro="">
        <xdr:nvGraphicFramePr>
          <xdr:cNvPr id="36" name="Diagram 9">
            <a:extLst>
              <a:ext uri="{FF2B5EF4-FFF2-40B4-BE49-F238E27FC236}">
                <a16:creationId xmlns:a16="http://schemas.microsoft.com/office/drawing/2014/main" id="{00000000-0008-0000-0A00-000024000000}"/>
              </a:ext>
            </a:extLst>
          </xdr:cNvPr>
          <xdr:cNvGraphicFramePr>
            <a:graphicFrameLocks/>
          </xdr:cNvGraphicFramePr>
        </xdr:nvGraphicFramePr>
        <xdr:xfrm>
          <a:off x="616324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graphicFrame macro="">
        <xdr:nvGraphicFramePr>
          <xdr:cNvPr id="37" name="Diagram 9">
            <a:extLst>
              <a:ext uri="{FF2B5EF4-FFF2-40B4-BE49-F238E27FC236}">
                <a16:creationId xmlns:a16="http://schemas.microsoft.com/office/drawing/2014/main" id="{00000000-0008-0000-0A00-000025000000}"/>
              </a:ext>
            </a:extLst>
          </xdr:cNvPr>
          <xdr:cNvGraphicFramePr>
            <a:graphicFrameLocks/>
          </xdr:cNvGraphicFramePr>
        </xdr:nvGraphicFramePr>
        <xdr:xfrm>
          <a:off x="10126756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  <xdr:graphicFrame macro="">
        <xdr:nvGraphicFramePr>
          <xdr:cNvPr id="38" name="Diagram 9">
            <a:extLst>
              <a:ext uri="{FF2B5EF4-FFF2-40B4-BE49-F238E27FC236}">
                <a16:creationId xmlns:a16="http://schemas.microsoft.com/office/drawing/2014/main" id="{00000000-0008-0000-0A00-000026000000}"/>
              </a:ext>
            </a:extLst>
          </xdr:cNvPr>
          <xdr:cNvGraphicFramePr>
            <a:graphicFrameLocks/>
          </xdr:cNvGraphicFramePr>
        </xdr:nvGraphicFramePr>
        <xdr:xfrm>
          <a:off x="5319431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</xdr:grpSp>
    <xdr:clientData/>
  </xdr:twoCellAnchor>
  <xdr:twoCellAnchor>
    <xdr:from>
      <xdr:col>0</xdr:col>
      <xdr:colOff>638736</xdr:colOff>
      <xdr:row>147</xdr:row>
      <xdr:rowOff>156881</xdr:rowOff>
    </xdr:from>
    <xdr:to>
      <xdr:col>16</xdr:col>
      <xdr:colOff>415177</xdr:colOff>
      <xdr:row>164</xdr:row>
      <xdr:rowOff>118781</xdr:rowOff>
    </xdr:to>
    <xdr:grpSp>
      <xdr:nvGrpSpPr>
        <xdr:cNvPr id="39" name="Group 38"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GrpSpPr/>
      </xdr:nvGrpSpPr>
      <xdr:grpSpPr>
        <a:xfrm>
          <a:off x="638736" y="25614608"/>
          <a:ext cx="14323714" cy="2905991"/>
          <a:chOff x="616324" y="17660470"/>
          <a:chExt cx="14063941" cy="2628900"/>
        </a:xfrm>
      </xdr:grpSpPr>
      <xdr:graphicFrame macro="">
        <xdr:nvGraphicFramePr>
          <xdr:cNvPr id="40" name="Diagram 9">
            <a:extLst>
              <a:ext uri="{FF2B5EF4-FFF2-40B4-BE49-F238E27FC236}">
                <a16:creationId xmlns:a16="http://schemas.microsoft.com/office/drawing/2014/main" id="{00000000-0008-0000-0A00-000028000000}"/>
              </a:ext>
            </a:extLst>
          </xdr:cNvPr>
          <xdr:cNvGraphicFramePr>
            <a:graphicFrameLocks/>
          </xdr:cNvGraphicFramePr>
        </xdr:nvGraphicFramePr>
        <xdr:xfrm>
          <a:off x="616324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  <xdr:graphicFrame macro="">
        <xdr:nvGraphicFramePr>
          <xdr:cNvPr id="41" name="Diagram 9">
            <a:extLst>
              <a:ext uri="{FF2B5EF4-FFF2-40B4-BE49-F238E27FC236}">
                <a16:creationId xmlns:a16="http://schemas.microsoft.com/office/drawing/2014/main" id="{00000000-0008-0000-0A00-000029000000}"/>
              </a:ext>
            </a:extLst>
          </xdr:cNvPr>
          <xdr:cNvGraphicFramePr>
            <a:graphicFrameLocks/>
          </xdr:cNvGraphicFramePr>
        </xdr:nvGraphicFramePr>
        <xdr:xfrm>
          <a:off x="10126756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"/>
          </a:graphicData>
        </a:graphic>
      </xdr:graphicFrame>
      <xdr:graphicFrame macro="">
        <xdr:nvGraphicFramePr>
          <xdr:cNvPr id="42" name="Diagram 9">
            <a:extLst>
              <a:ext uri="{FF2B5EF4-FFF2-40B4-BE49-F238E27FC236}">
                <a16:creationId xmlns:a16="http://schemas.microsoft.com/office/drawing/2014/main" id="{00000000-0008-0000-0A00-00002A000000}"/>
              </a:ext>
            </a:extLst>
          </xdr:cNvPr>
          <xdr:cNvGraphicFramePr>
            <a:graphicFrameLocks/>
          </xdr:cNvGraphicFramePr>
        </xdr:nvGraphicFramePr>
        <xdr:xfrm>
          <a:off x="5319431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"/>
          </a:graphicData>
        </a:graphic>
      </xdr:graphicFrame>
    </xdr:grpSp>
    <xdr:clientData/>
  </xdr:twoCellAnchor>
  <xdr:twoCellAnchor editAs="oneCell">
    <xdr:from>
      <xdr:col>13</xdr:col>
      <xdr:colOff>116542</xdr:colOff>
      <xdr:row>1</xdr:row>
      <xdr:rowOff>26894</xdr:rowOff>
    </xdr:from>
    <xdr:to>
      <xdr:col>17</xdr:col>
      <xdr:colOff>712838</xdr:colOff>
      <xdr:row>20</xdr:row>
      <xdr:rowOff>70968</xdr:rowOff>
    </xdr:to>
    <xdr:pic>
      <xdr:nvPicPr>
        <xdr:cNvPr id="48" name="Kép 47">
          <a:extLst>
            <a:ext uri="{FF2B5EF4-FFF2-40B4-BE49-F238E27FC236}">
              <a16:creationId xmlns:a16="http://schemas.microsoft.com/office/drawing/2014/main" id="{00000000-0008-0000-0A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2102354" y="197223"/>
          <a:ext cx="4074602" cy="3298263"/>
        </a:xfrm>
        <a:prstGeom prst="rect">
          <a:avLst/>
        </a:prstGeom>
      </xdr:spPr>
    </xdr:pic>
    <xdr:clientData/>
  </xdr:twoCellAnchor>
  <xdr:twoCellAnchor>
    <xdr:from>
      <xdr:col>4</xdr:col>
      <xdr:colOff>311727</xdr:colOff>
      <xdr:row>2</xdr:row>
      <xdr:rowOff>46181</xdr:rowOff>
    </xdr:from>
    <xdr:to>
      <xdr:col>16</xdr:col>
      <xdr:colOff>254000</xdr:colOff>
      <xdr:row>45</xdr:row>
      <xdr:rowOff>138544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65DF39BB-C90A-D352-D74C-D31864E846C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19</xdr:row>
      <xdr:rowOff>38100</xdr:rowOff>
    </xdr:from>
    <xdr:to>
      <xdr:col>24</xdr:col>
      <xdr:colOff>0</xdr:colOff>
      <xdr:row>36</xdr:row>
      <xdr:rowOff>28575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pSpPr/>
      </xdr:nvGrpSpPr>
      <xdr:grpSpPr>
        <a:xfrm>
          <a:off x="361950" y="3243580"/>
          <a:ext cx="14304010" cy="2840355"/>
          <a:chOff x="361950" y="3133725"/>
          <a:chExt cx="14192250" cy="2743200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GraphicFramePr/>
        </xdr:nvGraphicFramePr>
        <xdr:xfrm>
          <a:off x="361950" y="3133725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00000000-0008-0000-0B00-000004000000}"/>
              </a:ext>
            </a:extLst>
          </xdr:cNvPr>
          <xdr:cNvGraphicFramePr/>
        </xdr:nvGraphicFramePr>
        <xdr:xfrm>
          <a:off x="9982200" y="3133725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5" name="Chart 4">
            <a:extLst>
              <a:ext uri="{FF2B5EF4-FFF2-40B4-BE49-F238E27FC236}">
                <a16:creationId xmlns:a16="http://schemas.microsoft.com/office/drawing/2014/main" id="{00000000-0008-0000-0B00-000005000000}"/>
              </a:ext>
            </a:extLst>
          </xdr:cNvPr>
          <xdr:cNvGraphicFramePr>
            <a:graphicFrameLocks/>
          </xdr:cNvGraphicFramePr>
        </xdr:nvGraphicFramePr>
        <xdr:xfrm>
          <a:off x="5172075" y="3133725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  <xdr:twoCellAnchor>
    <xdr:from>
      <xdr:col>0</xdr:col>
      <xdr:colOff>361950</xdr:colOff>
      <xdr:row>37</xdr:row>
      <xdr:rowOff>104775</xdr:rowOff>
    </xdr:from>
    <xdr:to>
      <xdr:col>8</xdr:col>
      <xdr:colOff>190500</xdr:colOff>
      <xdr:row>56</xdr:row>
      <xdr:rowOff>28575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371475</xdr:colOff>
      <xdr:row>37</xdr:row>
      <xdr:rowOff>85725</xdr:rowOff>
    </xdr:from>
    <xdr:to>
      <xdr:col>16</xdr:col>
      <xdr:colOff>123825</xdr:colOff>
      <xdr:row>56</xdr:row>
      <xdr:rowOff>9525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14</xdr:col>
      <xdr:colOff>312420</xdr:colOff>
      <xdr:row>1</xdr:row>
      <xdr:rowOff>83820</xdr:rowOff>
    </xdr:from>
    <xdr:to>
      <xdr:col>21</xdr:col>
      <xdr:colOff>111011</xdr:colOff>
      <xdr:row>17</xdr:row>
      <xdr:rowOff>22860</xdr:rowOff>
    </xdr:to>
    <xdr:pic>
      <xdr:nvPicPr>
        <xdr:cNvPr id="10" name="Kép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877300" y="251460"/>
          <a:ext cx="4065791" cy="2636520"/>
        </a:xfrm>
        <a:prstGeom prst="rect">
          <a:avLst/>
        </a:prstGeom>
      </xdr:spPr>
    </xdr:pic>
    <xdr:clientData/>
  </xdr:twoCellAnchor>
  <xdr:twoCellAnchor>
    <xdr:from>
      <xdr:col>5</xdr:col>
      <xdr:colOff>215900</xdr:colOff>
      <xdr:row>1</xdr:row>
      <xdr:rowOff>10160</xdr:rowOff>
    </xdr:from>
    <xdr:to>
      <xdr:col>12</xdr:col>
      <xdr:colOff>520700</xdr:colOff>
      <xdr:row>17</xdr:row>
      <xdr:rowOff>50800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54BC7535-642C-0730-4D9B-CBEE59F294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0.75625</cdr:x>
      <cdr:y>0.07639</cdr:y>
    </cdr:from>
    <cdr:to>
      <cdr:x>0.9125</cdr:x>
      <cdr:y>0.18403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833A87D-D8B5-4744-872B-0A7D3C0C55A6}"/>
            </a:ext>
          </a:extLst>
        </cdr:cNvPr>
        <cdr:cNvSpPr txBox="1"/>
      </cdr:nvSpPr>
      <cdr:spPr>
        <a:xfrm xmlns:a="http://schemas.openxmlformats.org/drawingml/2006/main">
          <a:off x="3457575" y="209550"/>
          <a:ext cx="714375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201929</xdr:colOff>
      <xdr:row>21</xdr:row>
      <xdr:rowOff>137160</xdr:rowOff>
    </xdr:from>
    <xdr:to>
      <xdr:col>20</xdr:col>
      <xdr:colOff>40004</xdr:colOff>
      <xdr:row>44</xdr:row>
      <xdr:rowOff>108585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17</xdr:row>
      <xdr:rowOff>11366</xdr:rowOff>
    </xdr:from>
    <xdr:to>
      <xdr:col>6</xdr:col>
      <xdr:colOff>68580</xdr:colOff>
      <xdr:row>30</xdr:row>
      <xdr:rowOff>32902</xdr:rowOff>
    </xdr:to>
    <xdr:pic>
      <xdr:nvPicPr>
        <xdr:cNvPr id="10" name="Kép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3860" y="3120326"/>
          <a:ext cx="4366260" cy="2398976"/>
        </a:xfrm>
        <a:prstGeom prst="rect">
          <a:avLst/>
        </a:prstGeom>
      </xdr:spPr>
    </xdr:pic>
    <xdr:clientData/>
  </xdr:twoCellAnchor>
  <xdr:twoCellAnchor>
    <xdr:from>
      <xdr:col>4</xdr:col>
      <xdr:colOff>762000</xdr:colOff>
      <xdr:row>6</xdr:row>
      <xdr:rowOff>26670</xdr:rowOff>
    </xdr:from>
    <xdr:to>
      <xdr:col>11</xdr:col>
      <xdr:colOff>518160</xdr:colOff>
      <xdr:row>21</xdr:row>
      <xdr:rowOff>26670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95E5536B-9D02-6951-8E9F-7C8AC432E0E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114300</xdr:colOff>
      <xdr:row>29</xdr:row>
      <xdr:rowOff>80010</xdr:rowOff>
    </xdr:from>
    <xdr:to>
      <xdr:col>6</xdr:col>
      <xdr:colOff>556260</xdr:colOff>
      <xdr:row>45</xdr:row>
      <xdr:rowOff>167640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656BFF73-FF55-28E3-52C3-42EA2AD948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15</xdr:row>
      <xdr:rowOff>152400</xdr:rowOff>
    </xdr:from>
    <xdr:to>
      <xdr:col>8</xdr:col>
      <xdr:colOff>20171</xdr:colOff>
      <xdr:row>35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364672</xdr:colOff>
      <xdr:row>1</xdr:row>
      <xdr:rowOff>24493</xdr:rowOff>
    </xdr:from>
    <xdr:to>
      <xdr:col>15</xdr:col>
      <xdr:colOff>59872</xdr:colOff>
      <xdr:row>17</xdr:row>
      <xdr:rowOff>57151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C3E4122-F0BE-C36C-A114-518EE219382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480060</xdr:colOff>
      <xdr:row>2</xdr:row>
      <xdr:rowOff>83820</xdr:rowOff>
    </xdr:from>
    <xdr:to>
      <xdr:col>17</xdr:col>
      <xdr:colOff>604668</xdr:colOff>
      <xdr:row>22</xdr:row>
      <xdr:rowOff>112867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3780" y="419100"/>
          <a:ext cx="5611008" cy="3381847"/>
        </a:xfrm>
        <a:prstGeom prst="rect">
          <a:avLst/>
        </a:prstGeom>
      </xdr:spPr>
    </xdr:pic>
    <xdr:clientData/>
  </xdr:twoCellAnchor>
  <xdr:twoCellAnchor>
    <xdr:from>
      <xdr:col>2</xdr:col>
      <xdr:colOff>20516</xdr:colOff>
      <xdr:row>2</xdr:row>
      <xdr:rowOff>123093</xdr:rowOff>
    </xdr:from>
    <xdr:to>
      <xdr:col>8</xdr:col>
      <xdr:colOff>120162</xdr:colOff>
      <xdr:row>18</xdr:row>
      <xdr:rowOff>146539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DD92E7A-CE4A-52D4-BB3F-6868557EC2D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129540</xdr:colOff>
      <xdr:row>3</xdr:row>
      <xdr:rowOff>7620</xdr:rowOff>
    </xdr:from>
    <xdr:to>
      <xdr:col>20</xdr:col>
      <xdr:colOff>487680</xdr:colOff>
      <xdr:row>27</xdr:row>
      <xdr:rowOff>137160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Diagram 1">
              <a:extLst>
                <a:ext uri="{FF2B5EF4-FFF2-40B4-BE49-F238E27FC236}">
                  <a16:creationId xmlns:a16="http://schemas.microsoft.com/office/drawing/2014/main" id="{DAEFE2AF-DD94-D9E5-0259-1236094B45C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513320" y="556260"/>
              <a:ext cx="8282940" cy="45186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u-HU" sz="1100"/>
                <a:t>Ez a diagram nem érhető el az Excel ezen verziójában.
Ha szerkeszti ezt az alakzatot, vagy más formátumba menti a munkafüzetet, azzal végleg tönkreteszi a diagramot.</a:t>
              </a:r>
            </a:p>
          </xdr:txBody>
        </xdr:sp>
      </mc:Fallback>
    </mc:AlternateContent>
    <xdr:clientData/>
  </xdr:twoCellAnchor>
  <xdr:twoCellAnchor>
    <xdr:from>
      <xdr:col>3</xdr:col>
      <xdr:colOff>518160</xdr:colOff>
      <xdr:row>2</xdr:row>
      <xdr:rowOff>160020</xdr:rowOff>
    </xdr:from>
    <xdr:to>
      <xdr:col>12</xdr:col>
      <xdr:colOff>548640</xdr:colOff>
      <xdr:row>24</xdr:row>
      <xdr:rowOff>91440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3" name="Diagram 2">
              <a:extLst>
                <a:ext uri="{FF2B5EF4-FFF2-40B4-BE49-F238E27FC236}">
                  <a16:creationId xmlns:a16="http://schemas.microsoft.com/office/drawing/2014/main" id="{D28BAB31-17D5-A350-7FBD-E470EAB76F7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00600" y="525780"/>
              <a:ext cx="6179820" cy="39547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u-HU" sz="1100"/>
                <a:t>Ez a diagram nem érhető el az Excel ezen verziójában.
Ha szerkeszti ezt az alakzatot, vagy más formátumba menti a munkafüzetet, azzal végleg tönkreteszi a diagramot.</a:t>
              </a:r>
            </a:p>
          </xdr:txBody>
        </xdr:sp>
      </mc:Fallback>
    </mc:AlternateContent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609600</xdr:colOff>
      <xdr:row>27</xdr:row>
      <xdr:rowOff>185055</xdr:rowOff>
    </xdr:from>
    <xdr:to>
      <xdr:col>16</xdr:col>
      <xdr:colOff>405360</xdr:colOff>
      <xdr:row>41</xdr:row>
      <xdr:rowOff>51156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B648159-890E-9F2D-B0F1-A829BF2E9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2257" y="5181598"/>
          <a:ext cx="14796274" cy="2456901"/>
        </a:xfrm>
        <a:prstGeom prst="rect">
          <a:avLst/>
        </a:prstGeom>
      </xdr:spPr>
    </xdr:pic>
    <xdr:clientData/>
  </xdr:twoCellAnchor>
  <xdr:twoCellAnchor editAs="oneCell">
    <xdr:from>
      <xdr:col>8</xdr:col>
      <xdr:colOff>195944</xdr:colOff>
      <xdr:row>5</xdr:row>
      <xdr:rowOff>141514</xdr:rowOff>
    </xdr:from>
    <xdr:to>
      <xdr:col>16</xdr:col>
      <xdr:colOff>97459</xdr:colOff>
      <xdr:row>26</xdr:row>
      <xdr:rowOff>108320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22C3948-3FEF-0FC7-C776-E77D95F42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08030" y="1066800"/>
          <a:ext cx="9132600" cy="385300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533400</xdr:colOff>
      <xdr:row>1</xdr:row>
      <xdr:rowOff>45720</xdr:rowOff>
    </xdr:from>
    <xdr:to>
      <xdr:col>16</xdr:col>
      <xdr:colOff>160020</xdr:colOff>
      <xdr:row>21</xdr:row>
      <xdr:rowOff>41910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B72299A-1D25-7720-6268-47DEA74B79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434340</xdr:colOff>
      <xdr:row>1</xdr:row>
      <xdr:rowOff>133350</xdr:rowOff>
    </xdr:from>
    <xdr:to>
      <xdr:col>17</xdr:col>
      <xdr:colOff>327660</xdr:colOff>
      <xdr:row>19</xdr:row>
      <xdr:rowOff>106680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FFA1CA3D-A51A-A79C-C7AD-B604052ED7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390524</xdr:colOff>
      <xdr:row>1</xdr:row>
      <xdr:rowOff>76200</xdr:rowOff>
    </xdr:from>
    <xdr:to>
      <xdr:col>18</xdr:col>
      <xdr:colOff>414524</xdr:colOff>
      <xdr:row>16</xdr:row>
      <xdr:rowOff>98700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361950</xdr:colOff>
      <xdr:row>17</xdr:row>
      <xdr:rowOff>166687</xdr:rowOff>
    </xdr:from>
    <xdr:to>
      <xdr:col>18</xdr:col>
      <xdr:colOff>385950</xdr:colOff>
      <xdr:row>32</xdr:row>
      <xdr:rowOff>189187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466725</xdr:colOff>
      <xdr:row>41</xdr:row>
      <xdr:rowOff>147637</xdr:rowOff>
    </xdr:from>
    <xdr:to>
      <xdr:col>9</xdr:col>
      <xdr:colOff>1114425</xdr:colOff>
      <xdr:row>56</xdr:row>
      <xdr:rowOff>14287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892420</xdr:colOff>
      <xdr:row>3</xdr:row>
      <xdr:rowOff>124557</xdr:rowOff>
    </xdr:from>
    <xdr:to>
      <xdr:col>9</xdr:col>
      <xdr:colOff>1054345</xdr:colOff>
      <xdr:row>13</xdr:row>
      <xdr:rowOff>124557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8543" y="669680"/>
          <a:ext cx="4200525" cy="18346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36</xdr:row>
      <xdr:rowOff>9525</xdr:rowOff>
    </xdr:from>
    <xdr:to>
      <xdr:col>5</xdr:col>
      <xdr:colOff>133350</xdr:colOff>
      <xdr:row>42</xdr:row>
      <xdr:rowOff>19050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3648075"/>
          <a:ext cx="1314450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47</xdr:row>
      <xdr:rowOff>0</xdr:rowOff>
    </xdr:from>
    <xdr:to>
      <xdr:col>5</xdr:col>
      <xdr:colOff>638174</xdr:colOff>
      <xdr:row>51</xdr:row>
      <xdr:rowOff>9525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" y="5743575"/>
          <a:ext cx="1314450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918210</xdr:colOff>
      <xdr:row>59</xdr:row>
      <xdr:rowOff>5715</xdr:rowOff>
    </xdr:from>
    <xdr:to>
      <xdr:col>9</xdr:col>
      <xdr:colOff>291465</xdr:colOff>
      <xdr:row>65</xdr:row>
      <xdr:rowOff>15240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7747635"/>
          <a:ext cx="3411855" cy="1106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</xdr:colOff>
      <xdr:row>70</xdr:row>
      <xdr:rowOff>19050</xdr:rowOff>
    </xdr:from>
    <xdr:to>
      <xdr:col>4</xdr:col>
      <xdr:colOff>647701</xdr:colOff>
      <xdr:row>78</xdr:row>
      <xdr:rowOff>28574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10163175"/>
          <a:ext cx="1314450" cy="153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82</xdr:row>
      <xdr:rowOff>0</xdr:rowOff>
    </xdr:from>
    <xdr:to>
      <xdr:col>4</xdr:col>
      <xdr:colOff>638176</xdr:colOff>
      <xdr:row>89</xdr:row>
      <xdr:rowOff>9525</xdr:rowOff>
    </xdr:to>
    <xdr:pic>
      <xdr:nvPicPr>
        <xdr:cNvPr id="11" name="Kép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12439650"/>
          <a:ext cx="1314450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533400</xdr:colOff>
      <xdr:row>16</xdr:row>
      <xdr:rowOff>195262</xdr:rowOff>
    </xdr:from>
    <xdr:to>
      <xdr:col>19</xdr:col>
      <xdr:colOff>228600</xdr:colOff>
      <xdr:row>31</xdr:row>
      <xdr:rowOff>71437</xdr:rowOff>
    </xdr:to>
    <xdr:graphicFrame macro="">
      <xdr:nvGraphicFramePr>
        <xdr:cNvPr id="2" name="Chart 6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523875</xdr:colOff>
      <xdr:row>0</xdr:row>
      <xdr:rowOff>176212</xdr:rowOff>
    </xdr:from>
    <xdr:to>
      <xdr:col>19</xdr:col>
      <xdr:colOff>219075</xdr:colOff>
      <xdr:row>15</xdr:row>
      <xdr:rowOff>61912</xdr:rowOff>
    </xdr:to>
    <xdr:graphicFrame macro="">
      <xdr:nvGraphicFramePr>
        <xdr:cNvPr id="3" name="Chart 7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22860</xdr:colOff>
      <xdr:row>0</xdr:row>
      <xdr:rowOff>137160</xdr:rowOff>
    </xdr:from>
    <xdr:to>
      <xdr:col>21</xdr:col>
      <xdr:colOff>219853</xdr:colOff>
      <xdr:row>15</xdr:row>
      <xdr:rowOff>39853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39200" y="137160"/>
          <a:ext cx="4578493" cy="2645893"/>
        </a:xfrm>
        <a:prstGeom prst="rect">
          <a:avLst/>
        </a:prstGeom>
      </xdr:spPr>
    </xdr:pic>
    <xdr:clientData/>
  </xdr:twoCellAnchor>
  <xdr:twoCellAnchor editAs="oneCell">
    <xdr:from>
      <xdr:col>14</xdr:col>
      <xdr:colOff>22860</xdr:colOff>
      <xdr:row>15</xdr:row>
      <xdr:rowOff>121920</xdr:rowOff>
    </xdr:from>
    <xdr:to>
      <xdr:col>21</xdr:col>
      <xdr:colOff>219853</xdr:colOff>
      <xdr:row>30</xdr:row>
      <xdr:rowOff>177027</xdr:rowOff>
    </xdr:to>
    <xdr:pic>
      <xdr:nvPicPr>
        <xdr:cNvPr id="10" name="Kép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39200" y="2865120"/>
          <a:ext cx="4578493" cy="279830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384810</xdr:colOff>
      <xdr:row>3</xdr:row>
      <xdr:rowOff>60960</xdr:rowOff>
    </xdr:from>
    <xdr:to>
      <xdr:col>32</xdr:col>
      <xdr:colOff>470690</xdr:colOff>
      <xdr:row>24</xdr:row>
      <xdr:rowOff>23572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29710" y="603885"/>
          <a:ext cx="6181880" cy="3782137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25</xdr:row>
      <xdr:rowOff>55245</xdr:rowOff>
    </xdr:from>
    <xdr:to>
      <xdr:col>31</xdr:col>
      <xdr:colOff>85880</xdr:colOff>
      <xdr:row>46</xdr:row>
      <xdr:rowOff>25095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735300" y="4598670"/>
          <a:ext cx="6181880" cy="377032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449580</xdr:colOff>
      <xdr:row>0</xdr:row>
      <xdr:rowOff>91440</xdr:rowOff>
    </xdr:from>
    <xdr:to>
      <xdr:col>12</xdr:col>
      <xdr:colOff>669494</xdr:colOff>
      <xdr:row>21</xdr:row>
      <xdr:rowOff>91773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30240" y="91440"/>
          <a:ext cx="5279594" cy="3840813"/>
        </a:xfrm>
        <a:prstGeom prst="rect">
          <a:avLst/>
        </a:prstGeom>
      </xdr:spPr>
    </xdr:pic>
    <xdr:clientData/>
  </xdr:twoCellAnchor>
  <xdr:twoCellAnchor editAs="oneCell">
    <xdr:from>
      <xdr:col>7</xdr:col>
      <xdr:colOff>30480</xdr:colOff>
      <xdr:row>22</xdr:row>
      <xdr:rowOff>144780</xdr:rowOff>
    </xdr:from>
    <xdr:to>
      <xdr:col>12</xdr:col>
      <xdr:colOff>1015448</xdr:colOff>
      <xdr:row>44</xdr:row>
      <xdr:rowOff>84163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96940" y="4168140"/>
          <a:ext cx="5358848" cy="396274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99060</xdr:colOff>
      <xdr:row>0</xdr:row>
      <xdr:rowOff>99060</xdr:rowOff>
    </xdr:from>
    <xdr:to>
      <xdr:col>18</xdr:col>
      <xdr:colOff>230636</xdr:colOff>
      <xdr:row>14</xdr:row>
      <xdr:rowOff>117577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8540" y="99060"/>
          <a:ext cx="5907536" cy="2639797"/>
        </a:xfrm>
        <a:prstGeom prst="rect">
          <a:avLst/>
        </a:prstGeom>
      </xdr:spPr>
    </xdr:pic>
    <xdr:clientData/>
  </xdr:twoCellAnchor>
  <xdr:twoCellAnchor editAs="oneCell">
    <xdr:from>
      <xdr:col>9</xdr:col>
      <xdr:colOff>259080</xdr:colOff>
      <xdr:row>15</xdr:row>
      <xdr:rowOff>30480</xdr:rowOff>
    </xdr:from>
    <xdr:to>
      <xdr:col>18</xdr:col>
      <xdr:colOff>415042</xdr:colOff>
      <xdr:row>30</xdr:row>
      <xdr:rowOff>85587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28560" y="2834640"/>
          <a:ext cx="5931922" cy="2798307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4</xdr:row>
      <xdr:rowOff>0</xdr:rowOff>
    </xdr:from>
    <xdr:to>
      <xdr:col>13</xdr:col>
      <xdr:colOff>256582</xdr:colOff>
      <xdr:row>18</xdr:row>
      <xdr:rowOff>141800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E2FB79-5497-D784-8A28-7465A1A46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00" y="753533"/>
          <a:ext cx="2432515" cy="274953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</xdr:colOff>
      <xdr:row>1</xdr:row>
      <xdr:rowOff>160020</xdr:rowOff>
    </xdr:from>
    <xdr:to>
      <xdr:col>21</xdr:col>
      <xdr:colOff>87401</xdr:colOff>
      <xdr:row>16</xdr:row>
      <xdr:rowOff>16991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86700" y="342900"/>
          <a:ext cx="6145301" cy="261541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351471</xdr:colOff>
      <xdr:row>16</xdr:row>
      <xdr:rowOff>171450</xdr:rowOff>
    </xdr:from>
    <xdr:to>
      <xdr:col>16</xdr:col>
      <xdr:colOff>108584</xdr:colOff>
      <xdr:row>34</xdr:row>
      <xdr:rowOff>40957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518160</xdr:colOff>
      <xdr:row>1</xdr:row>
      <xdr:rowOff>152400</xdr:rowOff>
    </xdr:from>
    <xdr:to>
      <xdr:col>14</xdr:col>
      <xdr:colOff>219853</xdr:colOff>
      <xdr:row>16</xdr:row>
      <xdr:rowOff>55093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31080" y="335280"/>
          <a:ext cx="4578493" cy="26458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182880</xdr:colOff>
      <xdr:row>0</xdr:row>
      <xdr:rowOff>0</xdr:rowOff>
    </xdr:from>
    <xdr:to>
      <xdr:col>21</xdr:col>
      <xdr:colOff>579120</xdr:colOff>
      <xdr:row>18</xdr:row>
      <xdr:rowOff>99060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114299</xdr:colOff>
      <xdr:row>4</xdr:row>
      <xdr:rowOff>0</xdr:rowOff>
    </xdr:from>
    <xdr:to>
      <xdr:col>4</xdr:col>
      <xdr:colOff>381000</xdr:colOff>
      <xdr:row>7</xdr:row>
      <xdr:rowOff>19050</xdr:rowOff>
    </xdr:to>
    <xdr:sp macro="" textlink="">
      <xdr:nvSpPr>
        <xdr:cNvPr id="3" name="Right Brac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3017519" y="784860"/>
          <a:ext cx="266701" cy="567690"/>
        </a:xfrm>
        <a:prstGeom prst="rightBrace">
          <a:avLst/>
        </a:prstGeom>
        <a:ln w="28575">
          <a:solidFill>
            <a:schemeClr val="accent2">
              <a:lumMod val="75000"/>
            </a:schemeClr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91440</xdr:colOff>
          <xdr:row>9</xdr:row>
          <xdr:rowOff>0</xdr:rowOff>
        </xdr:from>
        <xdr:to>
          <xdr:col>3</xdr:col>
          <xdr:colOff>487680</xdr:colOff>
          <xdr:row>11</xdr:row>
          <xdr:rowOff>15240</xdr:rowOff>
        </xdr:to>
        <xdr:sp macro="" textlink="">
          <xdr:nvSpPr>
            <xdr:cNvPr id="20490" name="Spinner 10" hidden="1">
              <a:extLst>
                <a:ext uri="{63B3BB69-23CF-44E3-9099-C40C66FF867C}">
                  <a14:compatExt spid="_x0000_s20490"/>
                </a:ext>
                <a:ext uri="{FF2B5EF4-FFF2-40B4-BE49-F238E27FC236}">
                  <a16:creationId xmlns:a16="http://schemas.microsoft.com/office/drawing/2014/main" id="{00000000-0008-0000-1D00-00000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13</xdr:row>
          <xdr:rowOff>15240</xdr:rowOff>
        </xdr:from>
        <xdr:to>
          <xdr:col>2</xdr:col>
          <xdr:colOff>861060</xdr:colOff>
          <xdr:row>14</xdr:row>
          <xdr:rowOff>53340</xdr:rowOff>
        </xdr:to>
        <xdr:sp macro="" textlink="">
          <xdr:nvSpPr>
            <xdr:cNvPr id="20491" name="Option Button 11" hidden="1">
              <a:extLst>
                <a:ext uri="{63B3BB69-23CF-44E3-9099-C40C66FF867C}">
                  <a14:compatExt spid="_x0000_s20491"/>
                </a:ext>
                <a:ext uri="{FF2B5EF4-FFF2-40B4-BE49-F238E27FC236}">
                  <a16:creationId xmlns:a16="http://schemas.microsoft.com/office/drawing/2014/main" id="{00000000-0008-0000-1D00-00000B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hu-H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Éves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14</xdr:row>
          <xdr:rowOff>76200</xdr:rowOff>
        </xdr:from>
        <xdr:to>
          <xdr:col>2</xdr:col>
          <xdr:colOff>853440</xdr:colOff>
          <xdr:row>15</xdr:row>
          <xdr:rowOff>114300</xdr:rowOff>
        </xdr:to>
        <xdr:sp macro="" textlink="">
          <xdr:nvSpPr>
            <xdr:cNvPr id="20492" name="Option Button 12" hidden="1">
              <a:extLst>
                <a:ext uri="{63B3BB69-23CF-44E3-9099-C40C66FF867C}">
                  <a14:compatExt spid="_x0000_s20492"/>
                </a:ext>
                <a:ext uri="{FF2B5EF4-FFF2-40B4-BE49-F238E27FC236}">
                  <a16:creationId xmlns:a16="http://schemas.microsoft.com/office/drawing/2014/main" id="{00000000-0008-0000-1D00-00000C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hu-H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Féléves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15</xdr:row>
          <xdr:rowOff>137160</xdr:rowOff>
        </xdr:from>
        <xdr:to>
          <xdr:col>2</xdr:col>
          <xdr:colOff>853440</xdr:colOff>
          <xdr:row>16</xdr:row>
          <xdr:rowOff>175260</xdr:rowOff>
        </xdr:to>
        <xdr:sp macro="" textlink="">
          <xdr:nvSpPr>
            <xdr:cNvPr id="20493" name="Option Button 13" hidden="1">
              <a:extLst>
                <a:ext uri="{63B3BB69-23CF-44E3-9099-C40C66FF867C}">
                  <a14:compatExt spid="_x0000_s20493"/>
                </a:ext>
                <a:ext uri="{FF2B5EF4-FFF2-40B4-BE49-F238E27FC236}">
                  <a16:creationId xmlns:a16="http://schemas.microsoft.com/office/drawing/2014/main" id="{00000000-0008-0000-1D00-00000D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hu-H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Negyedéves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17</xdr:row>
          <xdr:rowOff>15240</xdr:rowOff>
        </xdr:from>
        <xdr:to>
          <xdr:col>2</xdr:col>
          <xdr:colOff>853440</xdr:colOff>
          <xdr:row>18</xdr:row>
          <xdr:rowOff>53340</xdr:rowOff>
        </xdr:to>
        <xdr:sp macro="" textlink="">
          <xdr:nvSpPr>
            <xdr:cNvPr id="20494" name="Option Button 14" hidden="1">
              <a:extLst>
                <a:ext uri="{63B3BB69-23CF-44E3-9099-C40C66FF867C}">
                  <a14:compatExt spid="_x0000_s20494"/>
                </a:ext>
                <a:ext uri="{FF2B5EF4-FFF2-40B4-BE49-F238E27FC236}">
                  <a16:creationId xmlns:a16="http://schemas.microsoft.com/office/drawing/2014/main" id="{00000000-0008-0000-1D00-00000E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hu-H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Havi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7620</xdr:rowOff>
        </xdr:from>
        <xdr:to>
          <xdr:col>3</xdr:col>
          <xdr:colOff>0</xdr:colOff>
          <xdr:row>18</xdr:row>
          <xdr:rowOff>91440</xdr:rowOff>
        </xdr:to>
        <xdr:sp macro="" textlink="">
          <xdr:nvSpPr>
            <xdr:cNvPr id="20502" name="Group Box 22" hidden="1">
              <a:extLst>
                <a:ext uri="{63B3BB69-23CF-44E3-9099-C40C66FF867C}">
                  <a14:compatExt spid="_x0000_s20502"/>
                </a:ext>
                <a:ext uri="{FF2B5EF4-FFF2-40B4-BE49-F238E27FC236}">
                  <a16:creationId xmlns:a16="http://schemas.microsoft.com/office/drawing/2014/main" id="{00000000-0008-0000-1D00-00001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175260</xdr:rowOff>
        </xdr:from>
        <xdr:to>
          <xdr:col>5</xdr:col>
          <xdr:colOff>822960</xdr:colOff>
          <xdr:row>11</xdr:row>
          <xdr:rowOff>60960</xdr:rowOff>
        </xdr:to>
        <xdr:sp macro="" textlink="">
          <xdr:nvSpPr>
            <xdr:cNvPr id="20503" name="Drop Down 23" hidden="1">
              <a:extLst>
                <a:ext uri="{63B3BB69-23CF-44E3-9099-C40C66FF867C}">
                  <a14:compatExt spid="_x0000_s20503"/>
                </a:ext>
                <a:ext uri="{FF2B5EF4-FFF2-40B4-BE49-F238E27FC236}">
                  <a16:creationId xmlns:a16="http://schemas.microsoft.com/office/drawing/2014/main" id="{00000000-0008-0000-1D00-00001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</xdr:colOff>
          <xdr:row>13</xdr:row>
          <xdr:rowOff>0</xdr:rowOff>
        </xdr:from>
        <xdr:to>
          <xdr:col>5</xdr:col>
          <xdr:colOff>807720</xdr:colOff>
          <xdr:row>14</xdr:row>
          <xdr:rowOff>144780</xdr:rowOff>
        </xdr:to>
        <xdr:sp macro="" textlink="">
          <xdr:nvSpPr>
            <xdr:cNvPr id="20510" name="Scroll Bar 30" hidden="1">
              <a:extLst>
                <a:ext uri="{63B3BB69-23CF-44E3-9099-C40C66FF867C}">
                  <a14:compatExt spid="_x0000_s20510"/>
                </a:ext>
                <a:ext uri="{FF2B5EF4-FFF2-40B4-BE49-F238E27FC236}">
                  <a16:creationId xmlns:a16="http://schemas.microsoft.com/office/drawing/2014/main" id="{00000000-0008-0000-1D00-00001E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106680</xdr:colOff>
          <xdr:row>17</xdr:row>
          <xdr:rowOff>15240</xdr:rowOff>
        </xdr:from>
        <xdr:to>
          <xdr:col>5</xdr:col>
          <xdr:colOff>754380</xdr:colOff>
          <xdr:row>18</xdr:row>
          <xdr:rowOff>91440</xdr:rowOff>
        </xdr:to>
        <xdr:sp macro="" textlink="">
          <xdr:nvSpPr>
            <xdr:cNvPr id="20512" name="Check Box 32" hidden="1">
              <a:extLst>
                <a:ext uri="{63B3BB69-23CF-44E3-9099-C40C66FF867C}">
                  <a14:compatExt spid="_x0000_s20512"/>
                </a:ext>
                <a:ext uri="{FF2B5EF4-FFF2-40B4-BE49-F238E27FC236}">
                  <a16:creationId xmlns:a16="http://schemas.microsoft.com/office/drawing/2014/main" id="{00000000-0008-0000-1D00-000020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hu-H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Igen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22073</xdr:colOff>
      <xdr:row>0</xdr:row>
      <xdr:rowOff>0</xdr:rowOff>
    </xdr:from>
    <xdr:to>
      <xdr:col>19</xdr:col>
      <xdr:colOff>17991</xdr:colOff>
      <xdr:row>29</xdr:row>
      <xdr:rowOff>9525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273" y="0"/>
          <a:ext cx="6515251" cy="5411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175260</xdr:colOff>
          <xdr:row>10</xdr:row>
          <xdr:rowOff>53340</xdr:rowOff>
        </xdr:from>
        <xdr:to>
          <xdr:col>5</xdr:col>
          <xdr:colOff>601980</xdr:colOff>
          <xdr:row>11</xdr:row>
          <xdr:rowOff>114300</xdr:rowOff>
        </xdr:to>
        <xdr:sp macro="" textlink="">
          <xdr:nvSpPr>
            <xdr:cNvPr id="19457" name="Drop Down 1" hidden="1">
              <a:extLst>
                <a:ext uri="{63B3BB69-23CF-44E3-9099-C40C66FF867C}">
                  <a14:compatExt spid="_x0000_s19457"/>
                </a:ext>
                <a:ext uri="{FF2B5EF4-FFF2-40B4-BE49-F238E27FC236}">
                  <a16:creationId xmlns:a16="http://schemas.microsoft.com/office/drawing/2014/main" id="{00000000-0008-0000-1E00-00000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11</xdr:row>
          <xdr:rowOff>171451</xdr:rowOff>
        </xdr:from>
        <xdr:to>
          <xdr:col>3</xdr:col>
          <xdr:colOff>390525</xdr:colOff>
          <xdr:row>18</xdr:row>
          <xdr:rowOff>76201</xdr:rowOff>
        </xdr:to>
        <xdr:grpSp>
          <xdr:nvGrpSpPr>
            <xdr:cNvPr id="4" name="Csoportba foglalás 3">
              <a:extLst>
                <a:ext uri="{FF2B5EF4-FFF2-40B4-BE49-F238E27FC236}">
                  <a16:creationId xmlns:a16="http://schemas.microsoft.com/office/drawing/2014/main" id="{00000000-0008-0000-1C00-000004000000}"/>
                </a:ext>
              </a:extLst>
            </xdr:cNvPr>
            <xdr:cNvGrpSpPr/>
          </xdr:nvGrpSpPr>
          <xdr:grpSpPr>
            <a:xfrm>
              <a:off x="1022350" y="2254251"/>
              <a:ext cx="1444625" cy="1193800"/>
              <a:chOff x="1022350" y="2254251"/>
              <a:chExt cx="1444625" cy="1193800"/>
            </a:xfrm>
          </xdr:grpSpPr>
          <xdr:sp macro="" textlink="">
            <xdr:nvSpPr>
              <xdr:cNvPr id="19458" name="Option Button 2" hidden="1">
                <a:extLst>
                  <a:ext uri="{63B3BB69-23CF-44E3-9099-C40C66FF867C}">
                    <a14:compatExt spid="_x0000_s19458"/>
                  </a:ext>
                  <a:ext uri="{FF2B5EF4-FFF2-40B4-BE49-F238E27FC236}">
                    <a16:creationId xmlns:a16="http://schemas.microsoft.com/office/drawing/2014/main" id="{00000000-0008-0000-1E00-0000024C0000}"/>
                  </a:ext>
                </a:extLst>
              </xdr:cNvPr>
              <xdr:cNvSpPr/>
            </xdr:nvSpPr>
            <xdr:spPr bwMode="auto">
              <a:xfrm>
                <a:off x="1151544" y="2456278"/>
                <a:ext cx="1315431" cy="21121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hu-HU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Éves</a:t>
                </a:r>
              </a:p>
            </xdr:txBody>
          </xdr:sp>
          <xdr:sp macro="" textlink="">
            <xdr:nvSpPr>
              <xdr:cNvPr id="19459" name="Option Button 3" hidden="1">
                <a:extLst>
                  <a:ext uri="{63B3BB69-23CF-44E3-9099-C40C66FF867C}">
                    <a14:compatExt spid="_x0000_s19459"/>
                  </a:ext>
                  <a:ext uri="{FF2B5EF4-FFF2-40B4-BE49-F238E27FC236}">
                    <a16:creationId xmlns:a16="http://schemas.microsoft.com/office/drawing/2014/main" id="{00000000-0008-0000-1E00-0000034C0000}"/>
                  </a:ext>
                </a:extLst>
              </xdr:cNvPr>
              <xdr:cNvSpPr/>
            </xdr:nvSpPr>
            <xdr:spPr bwMode="auto">
              <a:xfrm>
                <a:off x="1151544" y="2704222"/>
                <a:ext cx="1315431" cy="21121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hu-HU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Féléves</a:t>
                </a:r>
              </a:p>
            </xdr:txBody>
          </xdr:sp>
          <xdr:sp macro="" textlink="">
            <xdr:nvSpPr>
              <xdr:cNvPr id="19460" name="Option Button 4" hidden="1">
                <a:extLst>
                  <a:ext uri="{63B3BB69-23CF-44E3-9099-C40C66FF867C}">
                    <a14:compatExt spid="_x0000_s19460"/>
                  </a:ext>
                  <a:ext uri="{FF2B5EF4-FFF2-40B4-BE49-F238E27FC236}">
                    <a16:creationId xmlns:a16="http://schemas.microsoft.com/office/drawing/2014/main" id="{00000000-0008-0000-1E00-0000044C0000}"/>
                  </a:ext>
                </a:extLst>
              </xdr:cNvPr>
              <xdr:cNvSpPr/>
            </xdr:nvSpPr>
            <xdr:spPr bwMode="auto">
              <a:xfrm>
                <a:off x="1151544" y="2952164"/>
                <a:ext cx="1315431" cy="21121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hu-HU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Negyedéves</a:t>
                </a:r>
              </a:p>
            </xdr:txBody>
          </xdr:sp>
          <xdr:sp macro="" textlink="">
            <xdr:nvSpPr>
              <xdr:cNvPr id="19461" name="Option Button 5" hidden="1">
                <a:extLst>
                  <a:ext uri="{63B3BB69-23CF-44E3-9099-C40C66FF867C}">
                    <a14:compatExt spid="_x0000_s19461"/>
                  </a:ext>
                  <a:ext uri="{FF2B5EF4-FFF2-40B4-BE49-F238E27FC236}">
                    <a16:creationId xmlns:a16="http://schemas.microsoft.com/office/drawing/2014/main" id="{00000000-0008-0000-1E00-0000054C0000}"/>
                  </a:ext>
                </a:extLst>
              </xdr:cNvPr>
              <xdr:cNvSpPr/>
            </xdr:nvSpPr>
            <xdr:spPr bwMode="auto">
              <a:xfrm>
                <a:off x="1151544" y="3200108"/>
                <a:ext cx="1315431" cy="21121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hu-HU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Havi</a:t>
                </a:r>
              </a:p>
            </xdr:txBody>
          </xdr:sp>
          <xdr:sp macro="" textlink="">
            <xdr:nvSpPr>
              <xdr:cNvPr id="19462" name="Group Box 6" hidden="1">
                <a:extLst>
                  <a:ext uri="{63B3BB69-23CF-44E3-9099-C40C66FF867C}">
                    <a14:compatExt spid="_x0000_s19462"/>
                  </a:ext>
                  <a:ext uri="{FF2B5EF4-FFF2-40B4-BE49-F238E27FC236}">
                    <a16:creationId xmlns:a16="http://schemas.microsoft.com/office/drawing/2014/main" id="{00000000-0008-0000-1E00-0000064C0000}"/>
                  </a:ext>
                </a:extLst>
              </xdr:cNvPr>
              <xdr:cNvSpPr/>
            </xdr:nvSpPr>
            <xdr:spPr bwMode="auto">
              <a:xfrm>
                <a:off x="1022350" y="2254251"/>
                <a:ext cx="1397645" cy="11938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38100</xdr:colOff>
          <xdr:row>9</xdr:row>
          <xdr:rowOff>7620</xdr:rowOff>
        </xdr:from>
        <xdr:to>
          <xdr:col>3</xdr:col>
          <xdr:colOff>312420</xdr:colOff>
          <xdr:row>10</xdr:row>
          <xdr:rowOff>167640</xdr:rowOff>
        </xdr:to>
        <xdr:sp macro="" textlink="">
          <xdr:nvSpPr>
            <xdr:cNvPr id="19463" name="Spinner 7" hidden="1">
              <a:extLst>
                <a:ext uri="{63B3BB69-23CF-44E3-9099-C40C66FF867C}">
                  <a14:compatExt spid="_x0000_s19463"/>
                </a:ext>
                <a:ext uri="{FF2B5EF4-FFF2-40B4-BE49-F238E27FC236}">
                  <a16:creationId xmlns:a16="http://schemas.microsoft.com/office/drawing/2014/main" id="{00000000-0008-0000-1E00-000007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4</xdr:col>
      <xdr:colOff>114299</xdr:colOff>
      <xdr:row>4</xdr:row>
      <xdr:rowOff>0</xdr:rowOff>
    </xdr:from>
    <xdr:to>
      <xdr:col>4</xdr:col>
      <xdr:colOff>381000</xdr:colOff>
      <xdr:row>7</xdr:row>
      <xdr:rowOff>19050</xdr:rowOff>
    </xdr:to>
    <xdr:sp macro="" textlink="">
      <xdr:nvSpPr>
        <xdr:cNvPr id="3" name="Right Brace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>
        <a:xfrm>
          <a:off x="3017519" y="784860"/>
          <a:ext cx="266701" cy="567690"/>
        </a:xfrm>
        <a:prstGeom prst="rightBrace">
          <a:avLst/>
        </a:prstGeom>
        <a:ln w="28575">
          <a:solidFill>
            <a:schemeClr val="accent2">
              <a:lumMod val="75000"/>
            </a:schemeClr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53340</xdr:colOff>
          <xdr:row>13</xdr:row>
          <xdr:rowOff>7620</xdr:rowOff>
        </xdr:from>
        <xdr:to>
          <xdr:col>5</xdr:col>
          <xdr:colOff>716280</xdr:colOff>
          <xdr:row>15</xdr:row>
          <xdr:rowOff>0</xdr:rowOff>
        </xdr:to>
        <xdr:sp macro="" textlink="">
          <xdr:nvSpPr>
            <xdr:cNvPr id="19464" name="Scroll Bar 8" hidden="1">
              <a:extLst>
                <a:ext uri="{63B3BB69-23CF-44E3-9099-C40C66FF867C}">
                  <a14:compatExt spid="_x0000_s19464"/>
                </a:ext>
                <a:ext uri="{FF2B5EF4-FFF2-40B4-BE49-F238E27FC236}">
                  <a16:creationId xmlns:a16="http://schemas.microsoft.com/office/drawing/2014/main" id="{00000000-0008-0000-1E00-000008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83820</xdr:colOff>
          <xdr:row>16</xdr:row>
          <xdr:rowOff>167640</xdr:rowOff>
        </xdr:from>
        <xdr:to>
          <xdr:col>5</xdr:col>
          <xdr:colOff>449580</xdr:colOff>
          <xdr:row>18</xdr:row>
          <xdr:rowOff>15240</xdr:rowOff>
        </xdr:to>
        <xdr:sp macro="" textlink="">
          <xdr:nvSpPr>
            <xdr:cNvPr id="19465" name="Check Box 9" hidden="1">
              <a:extLst>
                <a:ext uri="{63B3BB69-23CF-44E3-9099-C40C66FF867C}">
                  <a14:compatExt spid="_x0000_s19465"/>
                </a:ext>
                <a:ext uri="{FF2B5EF4-FFF2-40B4-BE49-F238E27FC236}">
                  <a16:creationId xmlns:a16="http://schemas.microsoft.com/office/drawing/2014/main" id="{00000000-0008-0000-1E00-000009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hu-H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367305</xdr:colOff>
      <xdr:row>5</xdr:row>
      <xdr:rowOff>164124</xdr:rowOff>
    </xdr:from>
    <xdr:to>
      <xdr:col>8</xdr:col>
      <xdr:colOff>347800</xdr:colOff>
      <xdr:row>21</xdr:row>
      <xdr:rowOff>17585</xdr:rowOff>
    </xdr:to>
    <xdr:grpSp>
      <xdr:nvGrpSpPr>
        <xdr:cNvPr id="2" name="Group 3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pSpPr/>
      </xdr:nvGrpSpPr>
      <xdr:grpSpPr>
        <a:xfrm>
          <a:off x="976905" y="1072662"/>
          <a:ext cx="4658003" cy="2760785"/>
          <a:chOff x="976905" y="1072662"/>
          <a:chExt cx="4581803" cy="2760785"/>
        </a:xfrm>
      </xdr:grpSpPr>
      <xdr:sp macro="" textlink="$H$2">
        <xdr:nvSpPr>
          <xdr:cNvPr id="3" name="Freeform: Shape 4">
            <a:extLst>
              <a:ext uri="{FF2B5EF4-FFF2-40B4-BE49-F238E27FC236}">
                <a16:creationId xmlns:a16="http://schemas.microsoft.com/office/drawing/2014/main" id="{00000000-0008-0000-2100-000003000000}"/>
              </a:ext>
            </a:extLst>
          </xdr:cNvPr>
          <xdr:cNvSpPr/>
        </xdr:nvSpPr>
        <xdr:spPr>
          <a:xfrm>
            <a:off x="976905" y="1072662"/>
            <a:ext cx="1493490" cy="2743200"/>
          </a:xfrm>
          <a:custGeom>
            <a:avLst/>
            <a:gdLst>
              <a:gd name="connsiteX0" fmla="*/ 0 w 1493490"/>
              <a:gd name="connsiteY0" fmla="*/ 149349 h 2743200"/>
              <a:gd name="connsiteX1" fmla="*/ 149349 w 1493490"/>
              <a:gd name="connsiteY1" fmla="*/ 0 h 2743200"/>
              <a:gd name="connsiteX2" fmla="*/ 1344141 w 1493490"/>
              <a:gd name="connsiteY2" fmla="*/ 0 h 2743200"/>
              <a:gd name="connsiteX3" fmla="*/ 1493490 w 1493490"/>
              <a:gd name="connsiteY3" fmla="*/ 149349 h 2743200"/>
              <a:gd name="connsiteX4" fmla="*/ 1493490 w 1493490"/>
              <a:gd name="connsiteY4" fmla="*/ 2593851 h 2743200"/>
              <a:gd name="connsiteX5" fmla="*/ 1344141 w 1493490"/>
              <a:gd name="connsiteY5" fmla="*/ 2743200 h 2743200"/>
              <a:gd name="connsiteX6" fmla="*/ 149349 w 1493490"/>
              <a:gd name="connsiteY6" fmla="*/ 2743200 h 2743200"/>
              <a:gd name="connsiteX7" fmla="*/ 0 w 1493490"/>
              <a:gd name="connsiteY7" fmla="*/ 2593851 h 2743200"/>
              <a:gd name="connsiteX8" fmla="*/ 0 w 1493490"/>
              <a:gd name="connsiteY8" fmla="*/ 149349 h 27432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1493490" h="2743200">
                <a:moveTo>
                  <a:pt x="0" y="149349"/>
                </a:moveTo>
                <a:cubicBezTo>
                  <a:pt x="0" y="66866"/>
                  <a:pt x="66866" y="0"/>
                  <a:pt x="149349" y="0"/>
                </a:cubicBezTo>
                <a:lnTo>
                  <a:pt x="1344141" y="0"/>
                </a:lnTo>
                <a:cubicBezTo>
                  <a:pt x="1426624" y="0"/>
                  <a:pt x="1493490" y="66866"/>
                  <a:pt x="1493490" y="149349"/>
                </a:cubicBezTo>
                <a:lnTo>
                  <a:pt x="1493490" y="2593851"/>
                </a:lnTo>
                <a:cubicBezTo>
                  <a:pt x="1493490" y="2676334"/>
                  <a:pt x="1426624" y="2743200"/>
                  <a:pt x="1344141" y="2743200"/>
                </a:cubicBezTo>
                <a:lnTo>
                  <a:pt x="149349" y="2743200"/>
                </a:lnTo>
                <a:cubicBezTo>
                  <a:pt x="66866" y="2743200"/>
                  <a:pt x="0" y="2676334"/>
                  <a:pt x="0" y="2593851"/>
                </a:cubicBezTo>
                <a:lnTo>
                  <a:pt x="0" y="149349"/>
                </a:lnTo>
                <a:close/>
              </a:path>
            </a:pathLst>
          </a:custGeom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2">
              <a:hueOff val="0"/>
              <a:satOff val="0"/>
              <a:lumOff val="0"/>
              <a:alphaOff val="0"/>
            </a:schemeClr>
          </a:fillRef>
          <a:effectRef idx="0">
            <a:schemeClr val="accent2">
              <a:hueOff val="0"/>
              <a:satOff val="0"/>
              <a:lumOff val="0"/>
              <a:alphaOff val="0"/>
            </a:schemeClr>
          </a:effectRef>
          <a:fontRef idx="minor">
            <a:schemeClr val="lt1"/>
          </a:fontRef>
        </xdr:style>
        <xdr:txBody>
          <a:bodyPr spcFirstLastPara="0" vert="horz" wrap="square" lIns="241808" tIns="1339088" rIns="241808" bIns="790448" numCol="1" spcCol="1270" anchor="ctr" anchorCtr="0">
            <a:noAutofit/>
          </a:bodyPr>
          <a:lstStyle/>
          <a:p>
            <a:pPr marL="0" lvl="0" indent="0" algn="ctr" defTabSz="15113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  <a:buNone/>
            </a:pPr>
            <a:fld id="{6A559069-27A0-42E3-B5CB-FDCAD7486149}" type="TxLink">
              <a:rPr lang="en-US" sz="2800" b="1" i="0" u="none" strike="noStrike" kern="120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pPr marL="0" lvl="0" indent="0" algn="ctr" defTabSz="1511300">
                <a:lnSpc>
                  <a:spcPct val="90000"/>
                </a:lnSpc>
                <a:spcBef>
                  <a:spcPct val="0"/>
                </a:spcBef>
                <a:spcAft>
                  <a:spcPct val="35000"/>
                </a:spcAft>
                <a:buNone/>
              </a:pPr>
              <a:t> 5 Ft </a:t>
            </a:fld>
            <a:endParaRPr lang="en-US" sz="16600" b="1" kern="1200">
              <a:solidFill>
                <a:schemeClr val="bg1"/>
              </a:solidFill>
            </a:endParaRPr>
          </a:p>
        </xdr:txBody>
      </xdr:sp>
      <xdr:sp macro="" textlink="">
        <xdr:nvSpPr>
          <xdr:cNvPr id="4" name="Oval 5">
            <a:extLst>
              <a:ext uri="{FF2B5EF4-FFF2-40B4-BE49-F238E27FC236}">
                <a16:creationId xmlns:a16="http://schemas.microsoft.com/office/drawing/2014/main" id="{00000000-0008-0000-2100-000004000000}"/>
              </a:ext>
            </a:extLst>
          </xdr:cNvPr>
          <xdr:cNvSpPr/>
        </xdr:nvSpPr>
        <xdr:spPr>
          <a:xfrm>
            <a:off x="1266908" y="1237254"/>
            <a:ext cx="913485" cy="913485"/>
          </a:xfrm>
          <a:prstGeom prst="ellipse">
            <a:avLst/>
          </a:prstGeom>
          <a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 l="-25000" r="-25000"/>
            </a:stretch>
          </a:blipFill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rgbClr r="0" g="0" b="0"/>
          </a:fillRef>
          <a:effectRef idx="0">
            <a:schemeClr val="accent2">
              <a:tint val="50000"/>
              <a:hueOff val="0"/>
              <a:satOff val="0"/>
              <a:lumOff val="0"/>
              <a:alphaOff val="0"/>
            </a:schemeClr>
          </a:effectRef>
          <a:fontRef idx="minor">
            <a:schemeClr val="lt1">
              <a:hueOff val="0"/>
              <a:satOff val="0"/>
              <a:lumOff val="0"/>
              <a:alphaOff val="0"/>
            </a:schemeClr>
          </a:fontRef>
        </xdr:style>
      </xdr:sp>
      <xdr:sp macro="" textlink="$I$2">
        <xdr:nvSpPr>
          <xdr:cNvPr id="5" name="Freeform: Shape 6">
            <a:extLst>
              <a:ext uri="{FF2B5EF4-FFF2-40B4-BE49-F238E27FC236}">
                <a16:creationId xmlns:a16="http://schemas.microsoft.com/office/drawing/2014/main" id="{00000000-0008-0000-2100-000005000000}"/>
              </a:ext>
            </a:extLst>
          </xdr:cNvPr>
          <xdr:cNvSpPr/>
        </xdr:nvSpPr>
        <xdr:spPr>
          <a:xfrm>
            <a:off x="2515200" y="1072662"/>
            <a:ext cx="1493490" cy="2743200"/>
          </a:xfrm>
          <a:custGeom>
            <a:avLst/>
            <a:gdLst>
              <a:gd name="connsiteX0" fmla="*/ 0 w 1493490"/>
              <a:gd name="connsiteY0" fmla="*/ 149349 h 2743200"/>
              <a:gd name="connsiteX1" fmla="*/ 149349 w 1493490"/>
              <a:gd name="connsiteY1" fmla="*/ 0 h 2743200"/>
              <a:gd name="connsiteX2" fmla="*/ 1344141 w 1493490"/>
              <a:gd name="connsiteY2" fmla="*/ 0 h 2743200"/>
              <a:gd name="connsiteX3" fmla="*/ 1493490 w 1493490"/>
              <a:gd name="connsiteY3" fmla="*/ 149349 h 2743200"/>
              <a:gd name="connsiteX4" fmla="*/ 1493490 w 1493490"/>
              <a:gd name="connsiteY4" fmla="*/ 2593851 h 2743200"/>
              <a:gd name="connsiteX5" fmla="*/ 1344141 w 1493490"/>
              <a:gd name="connsiteY5" fmla="*/ 2743200 h 2743200"/>
              <a:gd name="connsiteX6" fmla="*/ 149349 w 1493490"/>
              <a:gd name="connsiteY6" fmla="*/ 2743200 h 2743200"/>
              <a:gd name="connsiteX7" fmla="*/ 0 w 1493490"/>
              <a:gd name="connsiteY7" fmla="*/ 2593851 h 2743200"/>
              <a:gd name="connsiteX8" fmla="*/ 0 w 1493490"/>
              <a:gd name="connsiteY8" fmla="*/ 149349 h 27432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1493490" h="2743200">
                <a:moveTo>
                  <a:pt x="0" y="149349"/>
                </a:moveTo>
                <a:cubicBezTo>
                  <a:pt x="0" y="66866"/>
                  <a:pt x="66866" y="0"/>
                  <a:pt x="149349" y="0"/>
                </a:cubicBezTo>
                <a:lnTo>
                  <a:pt x="1344141" y="0"/>
                </a:lnTo>
                <a:cubicBezTo>
                  <a:pt x="1426624" y="0"/>
                  <a:pt x="1493490" y="66866"/>
                  <a:pt x="1493490" y="149349"/>
                </a:cubicBezTo>
                <a:lnTo>
                  <a:pt x="1493490" y="2593851"/>
                </a:lnTo>
                <a:cubicBezTo>
                  <a:pt x="1493490" y="2676334"/>
                  <a:pt x="1426624" y="2743200"/>
                  <a:pt x="1344141" y="2743200"/>
                </a:cubicBezTo>
                <a:lnTo>
                  <a:pt x="149349" y="2743200"/>
                </a:lnTo>
                <a:cubicBezTo>
                  <a:pt x="66866" y="2743200"/>
                  <a:pt x="0" y="2676334"/>
                  <a:pt x="0" y="2593851"/>
                </a:cubicBezTo>
                <a:lnTo>
                  <a:pt x="0" y="149349"/>
                </a:lnTo>
                <a:close/>
              </a:path>
            </a:pathLst>
          </a:custGeom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2">
              <a:hueOff val="-727682"/>
              <a:satOff val="-41964"/>
              <a:lumOff val="4314"/>
              <a:alphaOff val="0"/>
            </a:schemeClr>
          </a:fillRef>
          <a:effectRef idx="0">
            <a:schemeClr val="accent2">
              <a:hueOff val="-727682"/>
              <a:satOff val="-41964"/>
              <a:lumOff val="4314"/>
              <a:alphaOff val="0"/>
            </a:schemeClr>
          </a:effectRef>
          <a:fontRef idx="minor">
            <a:schemeClr val="lt1"/>
          </a:fontRef>
        </xdr:style>
        <xdr:txBody>
          <a:bodyPr spcFirstLastPara="0" vert="horz" wrap="square" lIns="241808" tIns="1339088" rIns="241808" bIns="790448" numCol="1" spcCol="1270" anchor="ctr" anchorCtr="0">
            <a:noAutofit/>
          </a:bodyPr>
          <a:lstStyle/>
          <a:p>
            <a:pPr marL="0" lvl="0" indent="0" algn="ctr" defTabSz="15113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  <a:buNone/>
            </a:pPr>
            <a:fld id="{4B8F7118-8C94-4AC4-86DA-3287BA40E029}" type="TxLink">
              <a:rPr lang="en-US" sz="2800" b="1" i="0" u="none" strike="noStrike" kern="120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pPr marL="0" lvl="0" indent="0" algn="ctr" defTabSz="1511300">
                <a:lnSpc>
                  <a:spcPct val="90000"/>
                </a:lnSpc>
                <a:spcBef>
                  <a:spcPct val="0"/>
                </a:spcBef>
                <a:spcAft>
                  <a:spcPct val="35000"/>
                </a:spcAft>
                <a:buNone/>
              </a:pPr>
              <a:t> 12 Ft </a:t>
            </a:fld>
            <a:endParaRPr lang="en-US" sz="16600" b="1" kern="1200">
              <a:solidFill>
                <a:schemeClr val="bg1"/>
              </a:solidFill>
            </a:endParaRPr>
          </a:p>
        </xdr:txBody>
      </xdr:sp>
      <xdr:sp macro="" textlink="">
        <xdr:nvSpPr>
          <xdr:cNvPr id="6" name="Oval 7" descr="CNC lathe processing">
            <a:extLst>
              <a:ext uri="{FF2B5EF4-FFF2-40B4-BE49-F238E27FC236}">
                <a16:creationId xmlns:a16="http://schemas.microsoft.com/office/drawing/2014/main" id="{00000000-0008-0000-2100-000006000000}"/>
              </a:ext>
            </a:extLst>
          </xdr:cNvPr>
          <xdr:cNvSpPr/>
        </xdr:nvSpPr>
        <xdr:spPr>
          <a:xfrm>
            <a:off x="2805203" y="1237254"/>
            <a:ext cx="913485" cy="913485"/>
          </a:xfrm>
          <a:prstGeom prst="ellipse">
            <a:avLst/>
          </a:prstGeom>
          <a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 l="-25000" r="-25000"/>
            </a:stretch>
          </a:blipFill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rgbClr r="0" g="0" b="0"/>
          </a:fillRef>
          <a:effectRef idx="0">
            <a:schemeClr val="accent2">
              <a:tint val="50000"/>
              <a:hueOff val="-440331"/>
              <a:satOff val="-38085"/>
              <a:lumOff val="-381"/>
              <a:alphaOff val="0"/>
            </a:schemeClr>
          </a:effectRef>
          <a:fontRef idx="minor">
            <a:schemeClr val="lt1">
              <a:hueOff val="0"/>
              <a:satOff val="0"/>
              <a:lumOff val="0"/>
              <a:alphaOff val="0"/>
            </a:schemeClr>
          </a:fontRef>
        </xdr:style>
      </xdr:sp>
      <xdr:sp macro="" textlink="$J$2">
        <xdr:nvSpPr>
          <xdr:cNvPr id="7" name="Freeform: Shape 8">
            <a:extLst>
              <a:ext uri="{FF2B5EF4-FFF2-40B4-BE49-F238E27FC236}">
                <a16:creationId xmlns:a16="http://schemas.microsoft.com/office/drawing/2014/main" id="{00000000-0008-0000-2100-000007000000}"/>
              </a:ext>
            </a:extLst>
          </xdr:cNvPr>
          <xdr:cNvSpPr/>
        </xdr:nvSpPr>
        <xdr:spPr>
          <a:xfrm>
            <a:off x="4065218" y="1090247"/>
            <a:ext cx="1493490" cy="2743200"/>
          </a:xfrm>
          <a:custGeom>
            <a:avLst/>
            <a:gdLst>
              <a:gd name="connsiteX0" fmla="*/ 0 w 1493490"/>
              <a:gd name="connsiteY0" fmla="*/ 149349 h 2743200"/>
              <a:gd name="connsiteX1" fmla="*/ 149349 w 1493490"/>
              <a:gd name="connsiteY1" fmla="*/ 0 h 2743200"/>
              <a:gd name="connsiteX2" fmla="*/ 1344141 w 1493490"/>
              <a:gd name="connsiteY2" fmla="*/ 0 h 2743200"/>
              <a:gd name="connsiteX3" fmla="*/ 1493490 w 1493490"/>
              <a:gd name="connsiteY3" fmla="*/ 149349 h 2743200"/>
              <a:gd name="connsiteX4" fmla="*/ 1493490 w 1493490"/>
              <a:gd name="connsiteY4" fmla="*/ 2593851 h 2743200"/>
              <a:gd name="connsiteX5" fmla="*/ 1344141 w 1493490"/>
              <a:gd name="connsiteY5" fmla="*/ 2743200 h 2743200"/>
              <a:gd name="connsiteX6" fmla="*/ 149349 w 1493490"/>
              <a:gd name="connsiteY6" fmla="*/ 2743200 h 2743200"/>
              <a:gd name="connsiteX7" fmla="*/ 0 w 1493490"/>
              <a:gd name="connsiteY7" fmla="*/ 2593851 h 2743200"/>
              <a:gd name="connsiteX8" fmla="*/ 0 w 1493490"/>
              <a:gd name="connsiteY8" fmla="*/ 149349 h 27432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1493490" h="2743200">
                <a:moveTo>
                  <a:pt x="0" y="149349"/>
                </a:moveTo>
                <a:cubicBezTo>
                  <a:pt x="0" y="66866"/>
                  <a:pt x="66866" y="0"/>
                  <a:pt x="149349" y="0"/>
                </a:cubicBezTo>
                <a:lnTo>
                  <a:pt x="1344141" y="0"/>
                </a:lnTo>
                <a:cubicBezTo>
                  <a:pt x="1426624" y="0"/>
                  <a:pt x="1493490" y="66866"/>
                  <a:pt x="1493490" y="149349"/>
                </a:cubicBezTo>
                <a:lnTo>
                  <a:pt x="1493490" y="2593851"/>
                </a:lnTo>
                <a:cubicBezTo>
                  <a:pt x="1493490" y="2676334"/>
                  <a:pt x="1426624" y="2743200"/>
                  <a:pt x="1344141" y="2743200"/>
                </a:cubicBezTo>
                <a:lnTo>
                  <a:pt x="149349" y="2743200"/>
                </a:lnTo>
                <a:cubicBezTo>
                  <a:pt x="66866" y="2743200"/>
                  <a:pt x="0" y="2676334"/>
                  <a:pt x="0" y="2593851"/>
                </a:cubicBezTo>
                <a:lnTo>
                  <a:pt x="0" y="149349"/>
                </a:lnTo>
                <a:close/>
              </a:path>
            </a:pathLst>
          </a:custGeom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2">
              <a:hueOff val="-1455363"/>
              <a:satOff val="-83928"/>
              <a:lumOff val="8628"/>
              <a:alphaOff val="0"/>
            </a:schemeClr>
          </a:fillRef>
          <a:effectRef idx="0">
            <a:schemeClr val="accent2">
              <a:hueOff val="-1455363"/>
              <a:satOff val="-83928"/>
              <a:lumOff val="8628"/>
              <a:alphaOff val="0"/>
            </a:schemeClr>
          </a:effectRef>
          <a:fontRef idx="minor">
            <a:schemeClr val="lt1"/>
          </a:fontRef>
        </xdr:style>
        <xdr:txBody>
          <a:bodyPr spcFirstLastPara="0" vert="horz" wrap="square" lIns="241808" tIns="1339088" rIns="241808" bIns="790448" numCol="1" spcCol="1270" anchor="ctr" anchorCtr="0">
            <a:noAutofit/>
          </a:bodyPr>
          <a:lstStyle/>
          <a:p>
            <a:pPr marL="0" lvl="0" indent="0" algn="ctr" defTabSz="15113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  <a:buNone/>
            </a:pPr>
            <a:fld id="{10F506B8-F642-4ECA-BBE2-DB11A09CA28C}" type="TxLink">
              <a:rPr lang="en-US" sz="2800" b="1" i="0" u="none" strike="noStrike" kern="120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pPr marL="0" lvl="0" indent="0" algn="ctr" defTabSz="1511300">
                <a:lnSpc>
                  <a:spcPct val="90000"/>
                </a:lnSpc>
                <a:spcBef>
                  <a:spcPct val="0"/>
                </a:spcBef>
                <a:spcAft>
                  <a:spcPct val="35000"/>
                </a:spcAft>
                <a:buNone/>
              </a:pPr>
              <a:t> 32 Ft </a:t>
            </a:fld>
            <a:endParaRPr lang="en-US" sz="16600" b="1" kern="1200">
              <a:solidFill>
                <a:schemeClr val="bg1"/>
              </a:solidFill>
            </a:endParaRPr>
          </a:p>
        </xdr:txBody>
      </xdr:sp>
      <xdr:sp macro="" textlink="">
        <xdr:nvSpPr>
          <xdr:cNvPr id="8" name="Oval 9">
            <a:extLst>
              <a:ext uri="{FF2B5EF4-FFF2-40B4-BE49-F238E27FC236}">
                <a16:creationId xmlns:a16="http://schemas.microsoft.com/office/drawing/2014/main" id="{00000000-0008-0000-2100-000008000000}"/>
              </a:ext>
            </a:extLst>
          </xdr:cNvPr>
          <xdr:cNvSpPr/>
        </xdr:nvSpPr>
        <xdr:spPr>
          <a:xfrm>
            <a:off x="4343498" y="1237254"/>
            <a:ext cx="913485" cy="913485"/>
          </a:xfrm>
          <a:prstGeom prst="ellipse">
            <a:avLst/>
          </a:prstGeom>
          <a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a:blipFill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rgbClr r="0" g="0" b="0"/>
          </a:fillRef>
          <a:effectRef idx="0">
            <a:schemeClr val="accent2">
              <a:tint val="50000"/>
              <a:hueOff val="-880662"/>
              <a:satOff val="-76170"/>
              <a:lumOff val="-762"/>
              <a:alphaOff val="0"/>
            </a:schemeClr>
          </a:effectRef>
          <a:fontRef idx="minor">
            <a:schemeClr val="lt1">
              <a:hueOff val="0"/>
              <a:satOff val="0"/>
              <a:lumOff val="0"/>
              <a:alphaOff val="0"/>
            </a:schemeClr>
          </a:fontRef>
        </xdr:style>
      </xdr:sp>
      <xdr:sp macro="" textlink="$G$2">
        <xdr:nvSpPr>
          <xdr:cNvPr id="9" name="Arrow: Left-Right 10">
            <a:extLst>
              <a:ext uri="{FF2B5EF4-FFF2-40B4-BE49-F238E27FC236}">
                <a16:creationId xmlns:a16="http://schemas.microsoft.com/office/drawing/2014/main" id="{00000000-0008-0000-2100-000009000000}"/>
              </a:ext>
            </a:extLst>
          </xdr:cNvPr>
          <xdr:cNvSpPr/>
        </xdr:nvSpPr>
        <xdr:spPr>
          <a:xfrm>
            <a:off x="1158825" y="3267222"/>
            <a:ext cx="4206240" cy="411480"/>
          </a:xfrm>
          <a:prstGeom prst="leftRightArrow">
            <a:avLst/>
          </a:prstGeom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2"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2"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anchor="ctr"/>
          <a:lstStyle/>
          <a:p>
            <a:pPr algn="ctr"/>
            <a:fld id="{D2E5197D-A72A-48F8-B4CF-D668235BFBE1}" type="TxLink">
              <a:rPr lang="en-US" sz="1600" b="1" i="0" u="none" strike="noStrike">
                <a:solidFill>
                  <a:sysClr val="windowText" lastClr="000000"/>
                </a:solidFill>
                <a:latin typeface="Calibri"/>
                <a:cs typeface="Calibri"/>
              </a:rPr>
              <a:pPr algn="ctr"/>
              <a:t>BMW</a:t>
            </a:fld>
            <a:endParaRPr lang="en-US" sz="1600" b="1">
              <a:solidFill>
                <a:sysClr val="windowText" lastClr="000000"/>
              </a:solidFill>
            </a:endParaRPr>
          </a:p>
        </xdr:txBody>
      </xdr:sp>
    </xdr:grp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311726</xdr:colOff>
      <xdr:row>101</xdr:row>
      <xdr:rowOff>76201</xdr:rowOff>
    </xdr:from>
    <xdr:to>
      <xdr:col>16</xdr:col>
      <xdr:colOff>200890</xdr:colOff>
      <xdr:row>105</xdr:row>
      <xdr:rowOff>6928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zín">
              <a:extLst>
                <a:ext uri="{FF2B5EF4-FFF2-40B4-BE49-F238E27FC236}">
                  <a16:creationId xmlns:a16="http://schemas.microsoft.com/office/drawing/2014/main" id="{B09F5F82-2E3D-43E8-87E9-B8F24463533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zí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982199" y="2237510"/>
              <a:ext cx="3574473" cy="65116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u-HU" sz="1100"/>
                <a:t>Ez az alakzat táblázatszeletelőt jelöl. Ebben az Excel-verzióban nem használhatók táblázatszeletelők.
Ha egy régebbi Excel-verzióban módosították az alakzatot, vagy ha az Excel 2007-es vagy régebbi verziójában mentették a munkafüzetet, nem használható a szeletelő.</a:t>
              </a:r>
            </a:p>
          </xdr:txBody>
        </xdr:sp>
      </mc:Fallback>
    </mc:AlternateContent>
    <xdr:clientData/>
  </xdr:twoCellAnchor>
  <xdr:twoCellAnchor editAs="absolute">
    <xdr:from>
      <xdr:col>12</xdr:col>
      <xdr:colOff>244532</xdr:colOff>
      <xdr:row>105</xdr:row>
      <xdr:rowOff>59229</xdr:rowOff>
    </xdr:from>
    <xdr:to>
      <xdr:col>15</xdr:col>
      <xdr:colOff>166253</xdr:colOff>
      <xdr:row>109</xdr:row>
      <xdr:rowOff>41563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Kereskedő">
              <a:extLst>
                <a:ext uri="{FF2B5EF4-FFF2-40B4-BE49-F238E27FC236}">
                  <a16:creationId xmlns:a16="http://schemas.microsoft.com/office/drawing/2014/main" id="{1C8D5C46-7708-4F29-875A-95DFE5B20D9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ereskedő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915005" y="2940974"/>
              <a:ext cx="2685703" cy="7027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u-HU" sz="1100"/>
                <a:t>Ez az alakzat táblázatszeletelőt jelöl. Ebben az Excel-verzióban nem használhatók táblázatszeletelők.
Ha egy régebbi Excel-verzióban módosították az alakzatot, vagy ha az Excel 2007-es vagy régebbi verziójában mentették a munkafüzetet, nem használható a szeletelő.</a:t>
              </a:r>
            </a:p>
          </xdr:txBody>
        </xdr:sp>
      </mc:Fallback>
    </mc:AlternateContent>
    <xdr:clientData/>
  </xdr:twoCellAnchor>
  <xdr:twoCellAnchor editAs="absolute">
    <xdr:from>
      <xdr:col>12</xdr:col>
      <xdr:colOff>192116</xdr:colOff>
      <xdr:row>109</xdr:row>
      <xdr:rowOff>140162</xdr:rowOff>
    </xdr:from>
    <xdr:to>
      <xdr:col>14</xdr:col>
      <xdr:colOff>182303</xdr:colOff>
      <xdr:row>113</xdr:row>
      <xdr:rowOff>138546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Országrész">
              <a:extLst>
                <a:ext uri="{FF2B5EF4-FFF2-40B4-BE49-F238E27FC236}">
                  <a16:creationId xmlns:a16="http://schemas.microsoft.com/office/drawing/2014/main" id="{69096290-2888-402B-A975-258333424D7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rszágrész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62589" y="3742344"/>
              <a:ext cx="1832841" cy="7188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u-HU" sz="1100"/>
                <a:t>Ez az alakzat táblázatszeletelőt jelöl. Ebben az Excel-verzióban nem használhatók táblázatszeletelők.
Ha egy régebbi Excel-verzióban módosították az alakzatot, vagy ha az Excel 2007-es vagy régebbi verziójában mentették a munkafüzetet, nem használható a szeletelő.</a:t>
              </a:r>
            </a:p>
          </xdr:txBody>
        </xdr:sp>
      </mc:Fallback>
    </mc:AlternateContent>
    <xdr:clientData/>
  </xdr:twoCellAnchor>
  <xdr:twoCellAnchor editAs="absolute">
    <xdr:from>
      <xdr:col>14</xdr:col>
      <xdr:colOff>371417</xdr:colOff>
      <xdr:row>109</xdr:row>
      <xdr:rowOff>123190</xdr:rowOff>
    </xdr:from>
    <xdr:to>
      <xdr:col>16</xdr:col>
      <xdr:colOff>357562</xdr:colOff>
      <xdr:row>116</xdr:row>
      <xdr:rowOff>69274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Regió">
              <a:extLst>
                <a:ext uri="{FF2B5EF4-FFF2-40B4-BE49-F238E27FC236}">
                  <a16:creationId xmlns:a16="http://schemas.microsoft.com/office/drawing/2014/main" id="{78C15655-286E-4DDD-8570-F1381E44C3E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ó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884544" y="3725372"/>
              <a:ext cx="1828800" cy="120684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u-HU" sz="1100"/>
                <a:t>Ez az alakzat táblázatszeletelőt jelöl. Ebben az Excel-verzióban nem használhatók táblázatszeletelők.
Ha egy régebbi Excel-verzióban módosították az alakzatot, vagy ha az Excel 2007-es vagy régebbi verziójában mentették a munkafüzetet, nem használható a szeletelő.</a:t>
              </a:r>
            </a:p>
          </xdr:txBody>
        </xdr:sp>
      </mc:Fallback>
    </mc:AlternateContent>
    <xdr:clientData/>
  </xdr:twoCellAnchor>
  <xdr:twoCellAnchor editAs="absolute">
    <xdr:from>
      <xdr:col>12</xdr:col>
      <xdr:colOff>180109</xdr:colOff>
      <xdr:row>25</xdr:row>
      <xdr:rowOff>13856</xdr:rowOff>
    </xdr:from>
    <xdr:to>
      <xdr:col>15</xdr:col>
      <xdr:colOff>872836</xdr:colOff>
      <xdr:row>72</xdr:row>
      <xdr:rowOff>145474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Típus">
              <a:extLst>
                <a:ext uri="{FF2B5EF4-FFF2-40B4-BE49-F238E27FC236}">
                  <a16:creationId xmlns:a16="http://schemas.microsoft.com/office/drawing/2014/main" id="{6E0DD7AA-BB1D-4297-A329-A5B07259DC5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ípu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50582" y="554183"/>
              <a:ext cx="3456709" cy="139238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u-HU" sz="1100"/>
                <a:t>Ez az alakzat táblázatszeletelőt jelöl. Ebben az Excel-verzióban nem használhatók táblázatszeletelők.
Ha egy régebbi Excel-verzióban módosították az alakzatot, vagy ha az Excel 2007-es vagy régebbi verziójában mentették a munkafüzetet, nem használható a szeletelő.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144780</xdr:colOff>
      <xdr:row>1</xdr:row>
      <xdr:rowOff>0</xdr:rowOff>
    </xdr:from>
    <xdr:to>
      <xdr:col>5</xdr:col>
      <xdr:colOff>659130</xdr:colOff>
      <xdr:row>23</xdr:row>
      <xdr:rowOff>32385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3420" y="205740"/>
          <a:ext cx="1794510" cy="4055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</xdr:colOff>
      <xdr:row>0</xdr:row>
      <xdr:rowOff>0</xdr:rowOff>
    </xdr:from>
    <xdr:to>
      <xdr:col>6</xdr:col>
      <xdr:colOff>201930</xdr:colOff>
      <xdr:row>22</xdr:row>
      <xdr:rowOff>9525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8620" y="0"/>
          <a:ext cx="1344930" cy="4055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91440</xdr:colOff>
      <xdr:row>12</xdr:row>
      <xdr:rowOff>144780</xdr:rowOff>
    </xdr:from>
    <xdr:to>
      <xdr:col>17</xdr:col>
      <xdr:colOff>182880</xdr:colOff>
      <xdr:row>24</xdr:row>
      <xdr:rowOff>152400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6060" y="2339340"/>
          <a:ext cx="8275320" cy="2202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604520</xdr:colOff>
      <xdr:row>2</xdr:row>
      <xdr:rowOff>167640</xdr:rowOff>
    </xdr:from>
    <xdr:to>
      <xdr:col>14</xdr:col>
      <xdr:colOff>284480</xdr:colOff>
      <xdr:row>15</xdr:row>
      <xdr:rowOff>175260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6600" y="533400"/>
          <a:ext cx="3947160" cy="2385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259080</xdr:colOff>
      <xdr:row>0</xdr:row>
      <xdr:rowOff>0</xdr:rowOff>
    </xdr:from>
    <xdr:to>
      <xdr:col>12</xdr:col>
      <xdr:colOff>701040</xdr:colOff>
      <xdr:row>9</xdr:row>
      <xdr:rowOff>7620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B744C1F6-C23A-46C0-A1DC-A97D80F73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0"/>
          <a:ext cx="635508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259080</xdr:colOff>
      <xdr:row>9</xdr:row>
      <xdr:rowOff>160020</xdr:rowOff>
    </xdr:from>
    <xdr:to>
      <xdr:col>12</xdr:col>
      <xdr:colOff>701040</xdr:colOff>
      <xdr:row>19</xdr:row>
      <xdr:rowOff>0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B49F146C-54FB-4BB2-B78D-25410C268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57400"/>
          <a:ext cx="6355080" cy="1996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259080</xdr:colOff>
      <xdr:row>19</xdr:row>
      <xdr:rowOff>160020</xdr:rowOff>
    </xdr:from>
    <xdr:to>
      <xdr:col>12</xdr:col>
      <xdr:colOff>701040</xdr:colOff>
      <xdr:row>27</xdr:row>
      <xdr:rowOff>0</xdr:rowOff>
    </xdr:to>
    <xdr:pic>
      <xdr:nvPicPr>
        <xdr:cNvPr id="4" name="Kép 3">
          <a:extLst>
            <a:ext uri="{FF2B5EF4-FFF2-40B4-BE49-F238E27FC236}">
              <a16:creationId xmlns:a16="http://schemas.microsoft.com/office/drawing/2014/main" id="{7AA9BC28-14AC-4117-915C-2C7F2CC83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4213860"/>
          <a:ext cx="6355080" cy="1203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66674</xdr:colOff>
      <xdr:row>0</xdr:row>
      <xdr:rowOff>173767</xdr:rowOff>
    </xdr:from>
    <xdr:to>
      <xdr:col>18</xdr:col>
      <xdr:colOff>571499</xdr:colOff>
      <xdr:row>12</xdr:row>
      <xdr:rowOff>9525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6114" y="173767"/>
          <a:ext cx="5381625" cy="2030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67e7ee5769befafe/tanitas/IBS%202019/norm_grafiko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R360\Desktop\Dash\Chapter%203%20Samp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zamolasok"/>
      <sheetName val="rajzol"/>
      <sheetName val="prob 2 kozott"/>
      <sheetName val="prob more"/>
      <sheetName val="prob less"/>
      <sheetName val="norm inv"/>
      <sheetName val="binom"/>
      <sheetName val="binom for word"/>
      <sheetName val="Poisson"/>
      <sheetName val="HiperGeo"/>
      <sheetName val="Exponencialis"/>
    </sheetNames>
    <sheetDataSet>
      <sheetData sheetId="0">
        <row r="2">
          <cell r="A2">
            <v>-4</v>
          </cell>
          <cell r="B2">
            <v>1.3383022576488537E-4</v>
          </cell>
          <cell r="C2" t="e">
            <v>#N/A</v>
          </cell>
        </row>
        <row r="3">
          <cell r="A3">
            <v>-3.99</v>
          </cell>
          <cell r="B3">
            <v>1.3928497646575994E-4</v>
          </cell>
          <cell r="C3" t="e">
            <v>#N/A</v>
          </cell>
        </row>
        <row r="4">
          <cell r="A4">
            <v>-3.98</v>
          </cell>
          <cell r="B4">
            <v>1.4494756042389106E-4</v>
          </cell>
          <cell r="C4" t="e">
            <v>#N/A</v>
          </cell>
        </row>
        <row r="5">
          <cell r="A5">
            <v>-3.97</v>
          </cell>
          <cell r="B5">
            <v>1.508252715505178E-4</v>
          </cell>
          <cell r="C5" t="e">
            <v>#N/A</v>
          </cell>
        </row>
        <row r="6">
          <cell r="A6">
            <v>-3.96</v>
          </cell>
          <cell r="B6">
            <v>1.5692563406553226E-4</v>
          </cell>
          <cell r="C6" t="e">
            <v>#N/A</v>
          </cell>
        </row>
        <row r="7">
          <cell r="A7">
            <v>-3.95</v>
          </cell>
          <cell r="B7">
            <v>1.6325640876624199E-4</v>
          </cell>
          <cell r="C7" t="e">
            <v>#N/A</v>
          </cell>
        </row>
        <row r="8">
          <cell r="A8">
            <v>-3.94</v>
          </cell>
          <cell r="B8">
            <v>1.6982559942934359E-4</v>
          </cell>
          <cell r="C8" t="e">
            <v>#N/A</v>
          </cell>
        </row>
        <row r="9">
          <cell r="A9">
            <v>-3.93</v>
          </cell>
          <cell r="B9">
            <v>1.7664145934757092E-4</v>
          </cell>
          <cell r="C9" t="e">
            <v>#N/A</v>
          </cell>
        </row>
        <row r="10">
          <cell r="A10">
            <v>-3.92</v>
          </cell>
          <cell r="B10">
            <v>1.8371249800245711E-4</v>
          </cell>
          <cell r="C10" t="e">
            <v>#N/A</v>
          </cell>
        </row>
        <row r="11">
          <cell r="A11">
            <v>-3.91</v>
          </cell>
          <cell r="B11">
            <v>1.9104748787459762E-4</v>
          </cell>
          <cell r="C11" t="e">
            <v>#N/A</v>
          </cell>
        </row>
        <row r="12">
          <cell r="A12">
            <v>-3.9</v>
          </cell>
          <cell r="B12">
            <v>1.9865547139277272E-4</v>
          </cell>
          <cell r="C12" t="e">
            <v>#N/A</v>
          </cell>
        </row>
        <row r="13">
          <cell r="A13">
            <v>-3.89</v>
          </cell>
          <cell r="B13">
            <v>2.0654576802322548E-4</v>
          </cell>
          <cell r="C13" t="e">
            <v>#N/A</v>
          </cell>
        </row>
        <row r="14">
          <cell r="A14">
            <v>-3.88</v>
          </cell>
          <cell r="B14">
            <v>2.1472798150036704E-4</v>
          </cell>
          <cell r="C14" t="e">
            <v>#N/A</v>
          </cell>
        </row>
        <row r="15">
          <cell r="A15">
            <v>-3.87</v>
          </cell>
          <cell r="B15">
            <v>2.2321200720010206E-4</v>
          </cell>
          <cell r="C15" t="e">
            <v>#N/A</v>
          </cell>
        </row>
        <row r="16">
          <cell r="A16">
            <v>-3.86</v>
          </cell>
          <cell r="B16">
            <v>2.3200803965694238E-4</v>
          </cell>
          <cell r="C16" t="e">
            <v>#N/A</v>
          </cell>
        </row>
        <row r="17">
          <cell r="A17">
            <v>-3.85</v>
          </cell>
          <cell r="B17">
            <v>2.4112658022599324E-4</v>
          </cell>
          <cell r="C17" t="e">
            <v>#N/A</v>
          </cell>
        </row>
        <row r="18">
          <cell r="A18">
            <v>-3.84</v>
          </cell>
          <cell r="B18">
            <v>2.5057844489086075E-4</v>
          </cell>
          <cell r="C18" t="e">
            <v>#N/A</v>
          </cell>
        </row>
        <row r="19">
          <cell r="A19">
            <v>-3.83</v>
          </cell>
          <cell r="B19">
            <v>2.6037477221844247E-4</v>
          </cell>
          <cell r="C19" t="e">
            <v>#N/A</v>
          </cell>
        </row>
        <row r="20">
          <cell r="A20">
            <v>-3.82</v>
          </cell>
          <cell r="B20">
            <v>2.70527031461521E-4</v>
          </cell>
          <cell r="C20" t="e">
            <v>#N/A</v>
          </cell>
        </row>
        <row r="21">
          <cell r="A21">
            <v>-3.81</v>
          </cell>
          <cell r="B21">
            <v>2.8104703080998632E-4</v>
          </cell>
          <cell r="C21" t="e">
            <v>#N/A</v>
          </cell>
        </row>
        <row r="22">
          <cell r="A22">
            <v>-3.8</v>
          </cell>
          <cell r="B22">
            <v>2.9194692579146027E-4</v>
          </cell>
          <cell r="C22" t="e">
            <v>#N/A</v>
          </cell>
        </row>
        <row r="23">
          <cell r="A23">
            <v>-3.79</v>
          </cell>
          <cell r="B23">
            <v>3.0323922782200417E-4</v>
          </cell>
          <cell r="C23" t="e">
            <v>#N/A</v>
          </cell>
        </row>
        <row r="24">
          <cell r="A24">
            <v>-3.78</v>
          </cell>
          <cell r="B24">
            <v>3.1493681290752188E-4</v>
          </cell>
          <cell r="C24" t="e">
            <v>#N/A</v>
          </cell>
        </row>
        <row r="25">
          <cell r="A25">
            <v>-3.77</v>
          </cell>
          <cell r="B25">
            <v>3.2705293049637498E-4</v>
          </cell>
          <cell r="C25" t="e">
            <v>#N/A</v>
          </cell>
        </row>
        <row r="26">
          <cell r="A26">
            <v>-3.76</v>
          </cell>
          <cell r="B26">
            <v>3.3960121248365478E-4</v>
          </cell>
          <cell r="C26" t="e">
            <v>#N/A</v>
          </cell>
        </row>
        <row r="27">
          <cell r="A27">
            <v>-3.75</v>
          </cell>
          <cell r="B27">
            <v>3.5259568236744541E-4</v>
          </cell>
          <cell r="C27" t="e">
            <v>#N/A</v>
          </cell>
        </row>
        <row r="28">
          <cell r="A28">
            <v>-3.74</v>
          </cell>
          <cell r="B28">
            <v>3.6605076455733496E-4</v>
          </cell>
          <cell r="C28" t="e">
            <v>#N/A</v>
          </cell>
        </row>
        <row r="29">
          <cell r="A29">
            <v>-3.73</v>
          </cell>
          <cell r="B29">
            <v>3.7998129383532141E-4</v>
          </cell>
          <cell r="C29" t="e">
            <v>#N/A</v>
          </cell>
        </row>
        <row r="30">
          <cell r="A30">
            <v>-3.7199999999999998</v>
          </cell>
          <cell r="B30">
            <v>3.9440252496915693E-4</v>
          </cell>
          <cell r="C30" t="e">
            <v>#N/A</v>
          </cell>
        </row>
        <row r="31">
          <cell r="A31">
            <v>-3.71</v>
          </cell>
          <cell r="B31">
            <v>4.0933014247807883E-4</v>
          </cell>
          <cell r="C31" t="e">
            <v>#N/A</v>
          </cell>
        </row>
        <row r="32">
          <cell r="A32">
            <v>-3.7</v>
          </cell>
          <cell r="B32">
            <v>4.2478027055075143E-4</v>
          </cell>
          <cell r="C32" t="e">
            <v>#N/A</v>
          </cell>
        </row>
        <row r="33">
          <cell r="A33">
            <v>-3.69</v>
          </cell>
          <cell r="B33">
            <v>4.4076948311513252E-4</v>
          </cell>
          <cell r="C33" t="e">
            <v>#N/A</v>
          </cell>
        </row>
        <row r="34">
          <cell r="A34">
            <v>-3.68</v>
          </cell>
          <cell r="B34">
            <v>4.5731481405985675E-4</v>
          </cell>
          <cell r="C34" t="e">
            <v>#N/A</v>
          </cell>
        </row>
        <row r="35">
          <cell r="A35">
            <v>-3.67</v>
          </cell>
          <cell r="B35">
            <v>4.7443376760662064E-4</v>
          </cell>
          <cell r="C35" t="e">
            <v>#N/A</v>
          </cell>
        </row>
        <row r="36">
          <cell r="A36">
            <v>-3.66</v>
          </cell>
          <cell r="B36">
            <v>4.9214432883289312E-4</v>
          </cell>
          <cell r="C36" t="e">
            <v>#N/A</v>
          </cell>
        </row>
        <row r="37">
          <cell r="A37">
            <v>-3.65</v>
          </cell>
          <cell r="B37">
            <v>5.104649743441856E-4</v>
          </cell>
          <cell r="C37" t="e">
            <v>#N/A</v>
          </cell>
        </row>
        <row r="38">
          <cell r="A38">
            <v>-3.64</v>
          </cell>
          <cell r="B38">
            <v>5.2941468309493475E-4</v>
          </cell>
          <cell r="C38" t="e">
            <v>#N/A</v>
          </cell>
        </row>
        <row r="39">
          <cell r="A39">
            <v>-3.63</v>
          </cell>
          <cell r="B39">
            <v>5.490129473569587E-4</v>
          </cell>
          <cell r="C39" t="e">
            <v>#N/A</v>
          </cell>
        </row>
        <row r="40">
          <cell r="A40">
            <v>-3.62</v>
          </cell>
          <cell r="B40">
            <v>5.6927978383425261E-4</v>
          </cell>
          <cell r="C40" t="e">
            <v>#N/A</v>
          </cell>
        </row>
        <row r="41">
          <cell r="A41">
            <v>-3.61</v>
          </cell>
          <cell r="B41">
            <v>5.9023574492278561E-4</v>
          </cell>
          <cell r="C41" t="e">
            <v>#N/A</v>
          </cell>
        </row>
        <row r="42">
          <cell r="A42">
            <v>-3.6</v>
          </cell>
          <cell r="B42">
            <v>6.119019301137719E-4</v>
          </cell>
          <cell r="C42" t="e">
            <v>#N/A</v>
          </cell>
        </row>
        <row r="43">
          <cell r="A43">
            <v>-3.59</v>
          </cell>
          <cell r="B43">
            <v>6.342999975387576E-4</v>
          </cell>
          <cell r="C43" t="e">
            <v>#N/A</v>
          </cell>
        </row>
        <row r="44">
          <cell r="A44">
            <v>-3.58</v>
          </cell>
          <cell r="B44">
            <v>6.5745217565467645E-4</v>
          </cell>
          <cell r="C44" t="e">
            <v>#N/A</v>
          </cell>
        </row>
        <row r="45">
          <cell r="A45">
            <v>-3.57</v>
          </cell>
          <cell r="B45">
            <v>6.8138127506689212E-4</v>
          </cell>
          <cell r="C45" t="e">
            <v>#N/A</v>
          </cell>
        </row>
        <row r="46">
          <cell r="A46">
            <v>-3.56</v>
          </cell>
          <cell r="B46">
            <v>7.061107004880362E-4</v>
          </cell>
          <cell r="C46" t="e">
            <v>#N/A</v>
          </cell>
        </row>
        <row r="47">
          <cell r="A47">
            <v>-3.55</v>
          </cell>
          <cell r="B47">
            <v>7.3166446283031089E-4</v>
          </cell>
          <cell r="C47" t="e">
            <v>#N/A</v>
          </cell>
        </row>
        <row r="48">
          <cell r="A48">
            <v>-3.54</v>
          </cell>
          <cell r="B48">
            <v>7.580671914287103E-4</v>
          </cell>
          <cell r="C48" t="e">
            <v>#N/A</v>
          </cell>
        </row>
        <row r="49">
          <cell r="A49">
            <v>-3.53</v>
          </cell>
          <cell r="B49">
            <v>7.8534414639246997E-4</v>
          </cell>
          <cell r="C49" t="e">
            <v>#N/A</v>
          </cell>
        </row>
        <row r="50">
          <cell r="A50">
            <v>-3.52</v>
          </cell>
          <cell r="B50">
            <v>8.1352123108180841E-4</v>
          </cell>
          <cell r="C50" t="e">
            <v>#N/A</v>
          </cell>
        </row>
        <row r="51">
          <cell r="A51">
            <v>-3.51</v>
          </cell>
          <cell r="B51">
            <v>8.4262500470690268E-4</v>
          </cell>
          <cell r="C51" t="e">
            <v>#N/A</v>
          </cell>
        </row>
        <row r="52">
          <cell r="A52">
            <v>-3.5</v>
          </cell>
          <cell r="B52">
            <v>8.7268269504576015E-4</v>
          </cell>
          <cell r="C52" t="e">
            <v>#N/A</v>
          </cell>
        </row>
        <row r="53">
          <cell r="A53">
            <v>-3.49</v>
          </cell>
          <cell r="B53">
            <v>9.0372221127752448E-4</v>
          </cell>
          <cell r="C53" t="e">
            <v>#N/A</v>
          </cell>
        </row>
        <row r="54">
          <cell r="A54">
            <v>-3.48</v>
          </cell>
          <cell r="B54">
            <v>9.3577215692747977E-4</v>
          </cell>
          <cell r="C54" t="e">
            <v>#N/A</v>
          </cell>
        </row>
        <row r="55">
          <cell r="A55">
            <v>-3.4699999999999998</v>
          </cell>
          <cell r="B55">
            <v>9.6886184291984678E-4</v>
          </cell>
          <cell r="C55" t="e">
            <v>#N/A</v>
          </cell>
        </row>
        <row r="56">
          <cell r="A56">
            <v>-3.46</v>
          </cell>
          <cell r="B56">
            <v>1.0030213007342376E-3</v>
          </cell>
          <cell r="C56" t="e">
            <v>#N/A</v>
          </cell>
        </row>
        <row r="57">
          <cell r="A57">
            <v>-3.45</v>
          </cell>
          <cell r="B57">
            <v>1.0382812956614103E-3</v>
          </cell>
          <cell r="C57" t="e">
            <v>#N/A</v>
          </cell>
        </row>
        <row r="58">
          <cell r="A58">
            <v>-3.44</v>
          </cell>
          <cell r="B58">
            <v>1.0746733401537356E-3</v>
          </cell>
          <cell r="C58" t="e">
            <v>#N/A</v>
          </cell>
        </row>
        <row r="59">
          <cell r="A59">
            <v>-3.4299999999999997</v>
          </cell>
          <cell r="B59">
            <v>1.112229707265567E-3</v>
          </cell>
          <cell r="C59" t="e">
            <v>#N/A</v>
          </cell>
        </row>
        <row r="60">
          <cell r="A60">
            <v>-3.42</v>
          </cell>
          <cell r="B60">
            <v>1.1509834441784845E-3</v>
          </cell>
          <cell r="C60" t="e">
            <v>#N/A</v>
          </cell>
        </row>
        <row r="61">
          <cell r="A61">
            <v>-3.41</v>
          </cell>
          <cell r="B61">
            <v>1.1909683858061166E-3</v>
          </cell>
          <cell r="C61" t="e">
            <v>#N/A</v>
          </cell>
        </row>
        <row r="62">
          <cell r="A62">
            <v>-3.4</v>
          </cell>
          <cell r="B62">
            <v>1.2322191684730199E-3</v>
          </cell>
          <cell r="C62" t="e">
            <v>#N/A</v>
          </cell>
        </row>
        <row r="63">
          <cell r="A63">
            <v>-3.39</v>
          </cell>
          <cell r="B63">
            <v>1.2747712436618327E-3</v>
          </cell>
          <cell r="C63" t="e">
            <v>#N/A</v>
          </cell>
        </row>
        <row r="64">
          <cell r="A64">
            <v>-3.38</v>
          </cell>
          <cell r="B64">
            <v>1.3186608918227423E-3</v>
          </cell>
          <cell r="C64" t="e">
            <v>#N/A</v>
          </cell>
        </row>
        <row r="65">
          <cell r="A65">
            <v>-3.37</v>
          </cell>
          <cell r="B65">
            <v>1.3639252362389036E-3</v>
          </cell>
          <cell r="C65" t="e">
            <v>#N/A</v>
          </cell>
        </row>
        <row r="66">
          <cell r="A66">
            <v>-3.36</v>
          </cell>
          <cell r="B66">
            <v>1.4106022569413848E-3</v>
          </cell>
          <cell r="C66" t="e">
            <v>#N/A</v>
          </cell>
        </row>
        <row r="67">
          <cell r="A67">
            <v>-3.35</v>
          </cell>
          <cell r="B67">
            <v>1.4587308046667459E-3</v>
          </cell>
          <cell r="C67" t="e">
            <v>#N/A</v>
          </cell>
        </row>
        <row r="68">
          <cell r="A68">
            <v>-3.34</v>
          </cell>
          <cell r="B68">
            <v>1.5083506148503073E-3</v>
          </cell>
          <cell r="C68" t="e">
            <v>#N/A</v>
          </cell>
        </row>
        <row r="69">
          <cell r="A69">
            <v>-3.33</v>
          </cell>
          <cell r="B69">
            <v>1.5595023216476915E-3</v>
          </cell>
          <cell r="C69" t="e">
            <v>#N/A</v>
          </cell>
        </row>
        <row r="70">
          <cell r="A70">
            <v>-3.32</v>
          </cell>
          <cell r="B70">
            <v>1.6122274719771244E-3</v>
          </cell>
          <cell r="C70" t="e">
            <v>#N/A</v>
          </cell>
        </row>
        <row r="71">
          <cell r="A71">
            <v>-3.31</v>
          </cell>
          <cell r="B71">
            <v>1.6665685395745797E-3</v>
          </cell>
          <cell r="C71" t="e">
            <v>#N/A</v>
          </cell>
        </row>
        <row r="72">
          <cell r="A72">
            <v>-3.3</v>
          </cell>
          <cell r="B72">
            <v>1.7225689390536812E-3</v>
          </cell>
          <cell r="C72" t="e">
            <v>#N/A</v>
          </cell>
        </row>
        <row r="73">
          <cell r="A73">
            <v>-3.29</v>
          </cell>
          <cell r="B73">
            <v>1.7802730399618786E-3</v>
          </cell>
          <cell r="C73" t="e">
            <v>#N/A</v>
          </cell>
        </row>
        <row r="74">
          <cell r="A74">
            <v>-3.2800000000000002</v>
          </cell>
          <cell r="B74">
            <v>1.8397261808242775E-3</v>
          </cell>
          <cell r="C74" t="e">
            <v>#N/A</v>
          </cell>
        </row>
        <row r="75">
          <cell r="A75">
            <v>-3.27</v>
          </cell>
          <cell r="B75">
            <v>1.9009746831660803E-3</v>
          </cell>
          <cell r="C75" t="e">
            <v>#N/A</v>
          </cell>
        </row>
        <row r="76">
          <cell r="A76">
            <v>-3.26</v>
          </cell>
          <cell r="B76">
            <v>1.9640658655043761E-3</v>
          </cell>
          <cell r="C76" t="e">
            <v>#N/A</v>
          </cell>
        </row>
        <row r="77">
          <cell r="A77">
            <v>-3.25</v>
          </cell>
          <cell r="B77">
            <v>2.0290480572997681E-3</v>
          </cell>
          <cell r="C77" t="e">
            <v>#N/A</v>
          </cell>
        </row>
        <row r="78">
          <cell r="A78">
            <v>-3.24</v>
          </cell>
          <cell r="B78">
            <v>2.0959706128579419E-3</v>
          </cell>
          <cell r="C78" t="e">
            <v>#N/A</v>
          </cell>
        </row>
        <row r="79">
          <cell r="A79">
            <v>-3.23</v>
          </cell>
          <cell r="B79">
            <v>2.164883925171062E-3</v>
          </cell>
          <cell r="C79" t="e">
            <v>#N/A</v>
          </cell>
        </row>
        <row r="80">
          <cell r="A80">
            <v>-3.2199999999999998</v>
          </cell>
          <cell r="B80">
            <v>2.2358394396885424E-3</v>
          </cell>
          <cell r="C80" t="e">
            <v>#N/A</v>
          </cell>
        </row>
        <row r="81">
          <cell r="A81">
            <v>-3.21</v>
          </cell>
          <cell r="B81">
            <v>2.3088896680064958E-3</v>
          </cell>
          <cell r="C81" t="e">
            <v>#N/A</v>
          </cell>
        </row>
        <row r="82">
          <cell r="A82">
            <v>-3.2</v>
          </cell>
          <cell r="B82">
            <v>2.3840882014648404E-3</v>
          </cell>
          <cell r="C82" t="e">
            <v>#N/A</v>
          </cell>
        </row>
        <row r="83">
          <cell r="A83">
            <v>-3.19</v>
          </cell>
          <cell r="B83">
            <v>2.4614897246407006E-3</v>
          </cell>
          <cell r="C83" t="e">
            <v>#N/A</v>
          </cell>
        </row>
        <row r="84">
          <cell r="A84">
            <v>-3.1799999999999997</v>
          </cell>
          <cell r="B84">
            <v>2.5411500287265262E-3</v>
          </cell>
          <cell r="C84" t="e">
            <v>#N/A</v>
          </cell>
        </row>
        <row r="85">
          <cell r="A85">
            <v>-3.17</v>
          </cell>
          <cell r="B85">
            <v>2.6231260247810244E-3</v>
          </cell>
          <cell r="C85" t="e">
            <v>#N/A</v>
          </cell>
        </row>
        <row r="86">
          <cell r="A86">
            <v>-3.16</v>
          </cell>
          <cell r="B86">
            <v>2.7074757568406999E-3</v>
          </cell>
          <cell r="C86" t="e">
            <v>#N/A</v>
          </cell>
        </row>
        <row r="87">
          <cell r="A87">
            <v>-3.15</v>
          </cell>
          <cell r="B87">
            <v>2.7942584148794472E-3</v>
          </cell>
          <cell r="C87" t="e">
            <v>#N/A</v>
          </cell>
        </row>
        <row r="88">
          <cell r="A88">
            <v>-3.14</v>
          </cell>
          <cell r="B88">
            <v>2.8835343476034392E-3</v>
          </cell>
          <cell r="C88" t="e">
            <v>#N/A</v>
          </cell>
        </row>
        <row r="89">
          <cell r="A89">
            <v>-3.13</v>
          </cell>
          <cell r="B89">
            <v>2.9753650750682535E-3</v>
          </cell>
          <cell r="C89" t="e">
            <v>#N/A</v>
          </cell>
        </row>
        <row r="90">
          <cell r="A90">
            <v>-3.12</v>
          </cell>
          <cell r="B90">
            <v>3.0698133011047403E-3</v>
          </cell>
          <cell r="C90" t="e">
            <v>#N/A</v>
          </cell>
        </row>
        <row r="91">
          <cell r="A91">
            <v>-3.11</v>
          </cell>
          <cell r="B91">
            <v>3.1669429255400811E-3</v>
          </cell>
          <cell r="C91" t="e">
            <v>#N/A</v>
          </cell>
        </row>
        <row r="92">
          <cell r="A92">
            <v>-3.1</v>
          </cell>
          <cell r="B92">
            <v>3.2668190561999182E-3</v>
          </cell>
          <cell r="C92" t="e">
            <v>#N/A</v>
          </cell>
        </row>
        <row r="93">
          <cell r="A93">
            <v>-3.09</v>
          </cell>
          <cell r="B93">
            <v>3.3695080206774812E-3</v>
          </cell>
          <cell r="C93" t="e">
            <v>#N/A</v>
          </cell>
        </row>
        <row r="94">
          <cell r="A94">
            <v>-3.08</v>
          </cell>
          <cell r="B94">
            <v>3.4750773778549375E-3</v>
          </cell>
          <cell r="C94" t="e">
            <v>#N/A</v>
          </cell>
        </row>
        <row r="95">
          <cell r="A95">
            <v>-3.07</v>
          </cell>
          <cell r="B95">
            <v>3.5835959291623614E-3</v>
          </cell>
          <cell r="C95" t="e">
            <v>#N/A</v>
          </cell>
        </row>
        <row r="96">
          <cell r="A96">
            <v>-3.06</v>
          </cell>
          <cell r="B96">
            <v>3.6951337295590349E-3</v>
          </cell>
          <cell r="C96" t="e">
            <v>#N/A</v>
          </cell>
        </row>
        <row r="97">
          <cell r="A97">
            <v>-3.05</v>
          </cell>
          <cell r="B97">
            <v>3.8097620982218104E-3</v>
          </cell>
          <cell r="C97" t="e">
            <v>#N/A</v>
          </cell>
        </row>
        <row r="98">
          <cell r="A98">
            <v>-3.04</v>
          </cell>
          <cell r="B98">
            <v>3.9275536289247789E-3</v>
          </cell>
          <cell r="C98" t="e">
            <v>#N/A</v>
          </cell>
        </row>
        <row r="99">
          <cell r="A99">
            <v>-3.0300000000000002</v>
          </cell>
          <cell r="B99">
            <v>4.0485822000944265E-3</v>
          </cell>
          <cell r="C99" t="e">
            <v>#N/A</v>
          </cell>
        </row>
        <row r="100">
          <cell r="A100">
            <v>-3.02</v>
          </cell>
          <cell r="B100">
            <v>4.1729229845239623E-3</v>
          </cell>
          <cell r="C100" t="e">
            <v>#N/A</v>
          </cell>
        </row>
        <row r="101">
          <cell r="A101">
            <v>-3.01</v>
          </cell>
          <cell r="B101">
            <v>4.3006524587304498E-3</v>
          </cell>
          <cell r="C101" t="e">
            <v>#N/A</v>
          </cell>
        </row>
        <row r="102">
          <cell r="A102">
            <v>-3</v>
          </cell>
          <cell r="B102">
            <v>4.4318484119380075E-3</v>
          </cell>
          <cell r="C102" t="e">
            <v>#N/A</v>
          </cell>
        </row>
        <row r="103">
          <cell r="A103">
            <v>-2.99</v>
          </cell>
          <cell r="B103">
            <v>4.5665899546701444E-3</v>
          </cell>
          <cell r="C103" t="e">
            <v>#N/A</v>
          </cell>
        </row>
        <row r="104">
          <cell r="A104">
            <v>-2.98</v>
          </cell>
          <cell r="B104">
            <v>4.7049575269339792E-3</v>
          </cell>
          <cell r="C104" t="e">
            <v>#N/A</v>
          </cell>
        </row>
        <row r="105">
          <cell r="A105">
            <v>-2.9699999999999998</v>
          </cell>
          <cell r="B105">
            <v>4.8470329059789527E-3</v>
          </cell>
          <cell r="C105" t="e">
            <v>#N/A</v>
          </cell>
        </row>
        <row r="106">
          <cell r="A106">
            <v>-2.96</v>
          </cell>
          <cell r="B106">
            <v>4.9928992136123763E-3</v>
          </cell>
          <cell r="C106" t="e">
            <v>#N/A</v>
          </cell>
        </row>
        <row r="107">
          <cell r="A107">
            <v>-2.95</v>
          </cell>
          <cell r="B107">
            <v>5.1426409230539392E-3</v>
          </cell>
          <cell r="C107" t="e">
            <v>#N/A</v>
          </cell>
        </row>
        <row r="108">
          <cell r="A108">
            <v>-2.94</v>
          </cell>
          <cell r="B108">
            <v>5.2963438653110201E-3</v>
          </cell>
          <cell r="C108" t="e">
            <v>#N/A</v>
          </cell>
        </row>
        <row r="109">
          <cell r="A109">
            <v>-2.9299999999999997</v>
          </cell>
          <cell r="B109">
            <v>5.4540952350565549E-3</v>
          </cell>
          <cell r="C109" t="e">
            <v>#N/A</v>
          </cell>
        </row>
        <row r="110">
          <cell r="A110">
            <v>-2.92</v>
          </cell>
          <cell r="B110">
            <v>5.615983595990969E-3</v>
          </cell>
          <cell r="C110" t="e">
            <v>#N/A</v>
          </cell>
        </row>
        <row r="111">
          <cell r="A111">
            <v>-2.91</v>
          </cell>
          <cell r="B111">
            <v>5.7820988856694729E-3</v>
          </cell>
          <cell r="C111" t="e">
            <v>#N/A</v>
          </cell>
        </row>
        <row r="112">
          <cell r="A112">
            <v>-2.9</v>
          </cell>
          <cell r="B112">
            <v>5.9525324197758538E-3</v>
          </cell>
          <cell r="C112" t="e">
            <v>#N/A</v>
          </cell>
        </row>
        <row r="113">
          <cell r="A113">
            <v>-2.8899999999999997</v>
          </cell>
          <cell r="B113">
            <v>6.1273768958236934E-3</v>
          </cell>
          <cell r="C113" t="e">
            <v>#N/A</v>
          </cell>
        </row>
        <row r="114">
          <cell r="A114">
            <v>-2.88</v>
          </cell>
          <cell r="B114">
            <v>6.3067263962659275E-3</v>
          </cell>
          <cell r="C114" t="e">
            <v>#N/A</v>
          </cell>
        </row>
        <row r="115">
          <cell r="A115">
            <v>-2.87</v>
          </cell>
          <cell r="B115">
            <v>6.4906763909933643E-3</v>
          </cell>
          <cell r="C115" t="e">
            <v>#N/A</v>
          </cell>
        </row>
        <row r="116">
          <cell r="A116">
            <v>-2.86</v>
          </cell>
          <cell r="B116">
            <v>6.6793237392026202E-3</v>
          </cell>
          <cell r="C116" t="e">
            <v>#N/A</v>
          </cell>
        </row>
        <row r="117">
          <cell r="A117">
            <v>-2.8499999999999996</v>
          </cell>
          <cell r="B117">
            <v>6.8727666906139781E-3</v>
          </cell>
          <cell r="C117" t="e">
            <v>#N/A</v>
          </cell>
        </row>
        <row r="118">
          <cell r="A118">
            <v>-2.84</v>
          </cell>
          <cell r="B118">
            <v>7.0711048860194487E-3</v>
          </cell>
          <cell r="C118" t="e">
            <v>#N/A</v>
          </cell>
        </row>
        <row r="119">
          <cell r="A119">
            <v>-2.83</v>
          </cell>
          <cell r="B119">
            <v>7.2744393571412182E-3</v>
          </cell>
          <cell r="C119" t="e">
            <v>#N/A</v>
          </cell>
        </row>
        <row r="120">
          <cell r="A120">
            <v>-2.8200000000000003</v>
          </cell>
          <cell r="B120">
            <v>7.4828725257805526E-3</v>
          </cell>
          <cell r="C120" t="e">
            <v>#N/A</v>
          </cell>
        </row>
        <row r="121">
          <cell r="A121">
            <v>-2.81</v>
          </cell>
          <cell r="B121">
            <v>7.6965082022373218E-3</v>
          </cell>
          <cell r="C121" t="e">
            <v>#N/A</v>
          </cell>
        </row>
        <row r="122">
          <cell r="A122">
            <v>-2.8</v>
          </cell>
          <cell r="B122">
            <v>7.9154515829799686E-3</v>
          </cell>
          <cell r="C122" t="e">
            <v>#N/A</v>
          </cell>
        </row>
        <row r="123">
          <cell r="A123">
            <v>-2.79</v>
          </cell>
          <cell r="B123">
            <v>8.1398092475460215E-3</v>
          </cell>
          <cell r="C123" t="e">
            <v>#N/A</v>
          </cell>
        </row>
        <row r="124">
          <cell r="A124">
            <v>-2.7800000000000002</v>
          </cell>
          <cell r="B124">
            <v>8.3696891546530226E-3</v>
          </cell>
          <cell r="C124" t="e">
            <v>#N/A</v>
          </cell>
        </row>
        <row r="125">
          <cell r="A125">
            <v>-2.77</v>
          </cell>
          <cell r="B125">
            <v>8.6052006374996715E-3</v>
          </cell>
          <cell r="C125" t="e">
            <v>#N/A</v>
          </cell>
        </row>
        <row r="126">
          <cell r="A126">
            <v>-2.76</v>
          </cell>
          <cell r="B126">
            <v>8.8464543982372315E-3</v>
          </cell>
          <cell r="C126" t="e">
            <v>#N/A</v>
          </cell>
        </row>
        <row r="127">
          <cell r="A127">
            <v>-2.75</v>
          </cell>
          <cell r="B127">
            <v>9.0935625015910529E-3</v>
          </cell>
          <cell r="C127" t="e">
            <v>#N/A</v>
          </cell>
        </row>
        <row r="128">
          <cell r="A128">
            <v>-2.74</v>
          </cell>
          <cell r="B128">
            <v>9.3466383676122835E-3</v>
          </cell>
          <cell r="C128" t="e">
            <v>#N/A</v>
          </cell>
        </row>
        <row r="129">
          <cell r="A129">
            <v>-2.73</v>
          </cell>
          <cell r="B129">
            <v>9.6057967635395872E-3</v>
          </cell>
          <cell r="C129" t="e">
            <v>#N/A</v>
          </cell>
        </row>
        <row r="130">
          <cell r="A130">
            <v>-2.7199999999999998</v>
          </cell>
          <cell r="B130">
            <v>9.8711537947511439E-3</v>
          </cell>
          <cell r="C130" t="e">
            <v>#N/A</v>
          </cell>
        </row>
        <row r="131">
          <cell r="A131">
            <v>-2.71</v>
          </cell>
          <cell r="B131">
            <v>1.0142826894787077E-2</v>
          </cell>
          <cell r="C131" t="e">
            <v>#N/A</v>
          </cell>
        </row>
        <row r="132">
          <cell r="A132">
            <v>-2.7</v>
          </cell>
          <cell r="B132">
            <v>1.0420934814422592E-2</v>
          </cell>
          <cell r="C132" t="e">
            <v>#N/A</v>
          </cell>
        </row>
        <row r="133">
          <cell r="A133">
            <v>-2.69</v>
          </cell>
          <cell r="B133">
            <v>1.0705597609772187E-2</v>
          </cell>
          <cell r="C133" t="e">
            <v>#N/A</v>
          </cell>
        </row>
        <row r="134">
          <cell r="A134">
            <v>-2.6799999999999997</v>
          </cell>
          <cell r="B134">
            <v>1.0996936629405587E-2</v>
          </cell>
          <cell r="C134" t="e">
            <v>#N/A</v>
          </cell>
        </row>
        <row r="135">
          <cell r="A135">
            <v>-2.67</v>
          </cell>
          <cell r="B135">
            <v>1.1295074500456135E-2</v>
          </cell>
          <cell r="C135" t="e">
            <v>#N/A</v>
          </cell>
        </row>
        <row r="136">
          <cell r="A136">
            <v>-2.66</v>
          </cell>
          <cell r="B136">
            <v>1.1600135113702561E-2</v>
          </cell>
          <cell r="C136" t="e">
            <v>#N/A</v>
          </cell>
        </row>
        <row r="137">
          <cell r="A137">
            <v>-2.65</v>
          </cell>
          <cell r="B137">
            <v>1.1912243607605179E-2</v>
          </cell>
          <cell r="C137" t="e">
            <v>#N/A</v>
          </cell>
        </row>
        <row r="138">
          <cell r="A138">
            <v>-2.6399999999999997</v>
          </cell>
          <cell r="B138">
            <v>1.2231526351277987E-2</v>
          </cell>
          <cell r="C138" t="e">
            <v>#N/A</v>
          </cell>
        </row>
        <row r="139">
          <cell r="A139">
            <v>-2.63</v>
          </cell>
          <cell r="B139">
            <v>1.2558110926378211E-2</v>
          </cell>
          <cell r="C139" t="e">
            <v>#N/A</v>
          </cell>
        </row>
        <row r="140">
          <cell r="A140">
            <v>-2.62</v>
          </cell>
          <cell r="B140">
            <v>1.2892126107895304E-2</v>
          </cell>
          <cell r="C140" t="e">
            <v>#N/A</v>
          </cell>
        </row>
        <row r="141">
          <cell r="A141">
            <v>-2.61</v>
          </cell>
          <cell r="B141">
            <v>1.3233701843821374E-2</v>
          </cell>
          <cell r="C141" t="e">
            <v>#N/A</v>
          </cell>
        </row>
        <row r="142">
          <cell r="A142">
            <v>-2.5999999999999996</v>
          </cell>
          <cell r="B142">
            <v>1.3582969233685634E-2</v>
          </cell>
          <cell r="C142" t="e">
            <v>#N/A</v>
          </cell>
        </row>
        <row r="143">
          <cell r="A143">
            <v>-2.59</v>
          </cell>
          <cell r="B143">
            <v>1.3940060505935825E-2</v>
          </cell>
          <cell r="C143" t="e">
            <v>#N/A</v>
          </cell>
        </row>
        <row r="144">
          <cell r="A144">
            <v>-2.58</v>
          </cell>
          <cell r="B144">
            <v>1.430510899414969E-2</v>
          </cell>
          <cell r="C144" t="e">
            <v>#N/A</v>
          </cell>
        </row>
        <row r="145">
          <cell r="A145">
            <v>-2.5700000000000003</v>
          </cell>
          <cell r="B145">
            <v>1.4678249112060025E-2</v>
          </cell>
          <cell r="C145" t="e">
            <v>#N/A</v>
          </cell>
        </row>
        <row r="146">
          <cell r="A146">
            <v>-2.56</v>
          </cell>
          <cell r="B146">
            <v>1.5059616327377449E-2</v>
          </cell>
          <cell r="C146" t="e">
            <v>#N/A</v>
          </cell>
        </row>
        <row r="147">
          <cell r="A147">
            <v>-2.5499999999999998</v>
          </cell>
          <cell r="B147">
            <v>1.5449347134395174E-2</v>
          </cell>
          <cell r="C147" t="e">
            <v>#N/A</v>
          </cell>
        </row>
        <row r="148">
          <cell r="A148">
            <v>-2.54</v>
          </cell>
          <cell r="B148">
            <v>1.5847579025360818E-2</v>
          </cell>
          <cell r="C148" t="e">
            <v>#N/A</v>
          </cell>
        </row>
        <row r="149">
          <cell r="A149">
            <v>-2.5300000000000002</v>
          </cell>
          <cell r="B149">
            <v>1.6254450460600492E-2</v>
          </cell>
          <cell r="C149" t="e">
            <v>#N/A</v>
          </cell>
        </row>
        <row r="150">
          <cell r="A150">
            <v>-2.52</v>
          </cell>
          <cell r="B150">
            <v>1.6670100837381057E-2</v>
          </cell>
          <cell r="C150" t="e">
            <v>#N/A</v>
          </cell>
        </row>
        <row r="151">
          <cell r="A151">
            <v>-2.5099999999999998</v>
          </cell>
          <cell r="B151">
            <v>1.7094670457496956E-2</v>
          </cell>
          <cell r="C151" t="e">
            <v>#N/A</v>
          </cell>
        </row>
        <row r="152">
          <cell r="A152">
            <v>-2.5</v>
          </cell>
          <cell r="B152">
            <v>1.752830049356854E-2</v>
          </cell>
          <cell r="C152" t="e">
            <v>#N/A</v>
          </cell>
        </row>
        <row r="153">
          <cell r="A153">
            <v>-2.4900000000000002</v>
          </cell>
          <cell r="B153">
            <v>1.7971132954039633E-2</v>
          </cell>
          <cell r="C153" t="e">
            <v>#N/A</v>
          </cell>
        </row>
        <row r="154">
          <cell r="A154">
            <v>-2.48</v>
          </cell>
          <cell r="B154">
            <v>1.8423310646862048E-2</v>
          </cell>
          <cell r="C154" t="e">
            <v>#N/A</v>
          </cell>
        </row>
        <row r="155">
          <cell r="A155">
            <v>-2.4699999999999998</v>
          </cell>
          <cell r="B155">
            <v>1.8884977141856187E-2</v>
          </cell>
          <cell r="C155" t="e">
            <v>#N/A</v>
          </cell>
        </row>
        <row r="156">
          <cell r="A156">
            <v>-2.46</v>
          </cell>
          <cell r="B156">
            <v>1.9356276731736961E-2</v>
          </cell>
          <cell r="C156" t="e">
            <v>#N/A</v>
          </cell>
        </row>
        <row r="157">
          <cell r="A157">
            <v>-2.4500000000000002</v>
          </cell>
          <cell r="B157">
            <v>1.9837354391795313E-2</v>
          </cell>
          <cell r="C157" t="e">
            <v>#N/A</v>
          </cell>
        </row>
        <row r="158">
          <cell r="A158">
            <v>-2.44</v>
          </cell>
          <cell r="B158">
            <v>2.0328355738225837E-2</v>
          </cell>
          <cell r="C158" t="e">
            <v>#N/A</v>
          </cell>
        </row>
        <row r="159">
          <cell r="A159">
            <v>-2.4299999999999997</v>
          </cell>
          <cell r="B159">
            <v>2.0829426985092204E-2</v>
          </cell>
          <cell r="C159" t="e">
            <v>#N/A</v>
          </cell>
        </row>
        <row r="160">
          <cell r="A160">
            <v>-2.42</v>
          </cell>
          <cell r="B160">
            <v>2.1340714899922782E-2</v>
          </cell>
          <cell r="C160" t="e">
            <v>#N/A</v>
          </cell>
        </row>
        <row r="161">
          <cell r="A161">
            <v>-2.41</v>
          </cell>
          <cell r="B161">
            <v>2.1862366757929387E-2</v>
          </cell>
          <cell r="C161" t="e">
            <v>#N/A</v>
          </cell>
        </row>
        <row r="162">
          <cell r="A162">
            <v>-2.4</v>
          </cell>
          <cell r="B162">
            <v>2.2394530294842899E-2</v>
          </cell>
          <cell r="C162" t="e">
            <v>#N/A</v>
          </cell>
        </row>
        <row r="163">
          <cell r="A163">
            <v>-2.3899999999999997</v>
          </cell>
          <cell r="B163">
            <v>2.2937353658360714E-2</v>
          </cell>
          <cell r="C163" t="e">
            <v>#N/A</v>
          </cell>
        </row>
        <row r="164">
          <cell r="A164">
            <v>-2.38</v>
          </cell>
          <cell r="B164">
            <v>2.3490985358201363E-2</v>
          </cell>
          <cell r="C164" t="e">
            <v>#N/A</v>
          </cell>
        </row>
        <row r="165">
          <cell r="A165">
            <v>-2.37</v>
          </cell>
          <cell r="B165">
            <v>2.4055574214762971E-2</v>
          </cell>
          <cell r="C165" t="e">
            <v>#N/A</v>
          </cell>
        </row>
        <row r="166">
          <cell r="A166">
            <v>-2.36</v>
          </cell>
          <cell r="B166">
            <v>2.4631269306382507E-2</v>
          </cell>
          <cell r="C166" t="e">
            <v>#N/A</v>
          </cell>
        </row>
        <row r="167">
          <cell r="A167">
            <v>-2.3499999999999996</v>
          </cell>
          <cell r="B167">
            <v>2.5218219915194417E-2</v>
          </cell>
          <cell r="C167" t="e">
            <v>#N/A</v>
          </cell>
        </row>
        <row r="168">
          <cell r="A168">
            <v>-2.34</v>
          </cell>
          <cell r="B168">
            <v>2.581657547158769E-2</v>
          </cell>
          <cell r="C168" t="e">
            <v>#N/A</v>
          </cell>
        </row>
        <row r="169">
          <cell r="A169">
            <v>-2.33</v>
          </cell>
          <cell r="B169">
            <v>2.6426485497261721E-2</v>
          </cell>
          <cell r="C169" t="e">
            <v>#N/A</v>
          </cell>
        </row>
        <row r="170">
          <cell r="A170">
            <v>-2.3200000000000003</v>
          </cell>
          <cell r="B170">
            <v>2.7048099546881761E-2</v>
          </cell>
          <cell r="C170" t="e">
            <v>#N/A</v>
          </cell>
        </row>
        <row r="171">
          <cell r="A171">
            <v>-2.31</v>
          </cell>
          <cell r="B171">
            <v>2.7681567148336573E-2</v>
          </cell>
          <cell r="C171" t="e">
            <v>#N/A</v>
          </cell>
        </row>
        <row r="172">
          <cell r="A172">
            <v>-2.2999999999999998</v>
          </cell>
          <cell r="B172">
            <v>2.8327037741601186E-2</v>
          </cell>
          <cell r="C172" t="e">
            <v>#N/A</v>
          </cell>
        </row>
        <row r="173">
          <cell r="A173">
            <v>-2.29</v>
          </cell>
          <cell r="B173">
            <v>2.8984660616209412E-2</v>
          </cell>
          <cell r="C173" t="e">
            <v>#N/A</v>
          </cell>
        </row>
        <row r="174">
          <cell r="A174">
            <v>-2.2800000000000002</v>
          </cell>
          <cell r="B174">
            <v>2.965458484734125E-2</v>
          </cell>
          <cell r="C174" t="e">
            <v>#N/A</v>
          </cell>
        </row>
        <row r="175">
          <cell r="A175">
            <v>-2.27</v>
          </cell>
          <cell r="B175">
            <v>3.0336959230531636E-2</v>
          </cell>
          <cell r="C175" t="e">
            <v>#N/A</v>
          </cell>
        </row>
        <row r="176">
          <cell r="A176">
            <v>-2.2599999999999998</v>
          </cell>
          <cell r="B176">
            <v>3.103193221500827E-2</v>
          </cell>
          <cell r="C176" t="e">
            <v>#N/A</v>
          </cell>
        </row>
        <row r="177">
          <cell r="A177">
            <v>-2.25</v>
          </cell>
          <cell r="B177">
            <v>3.1739651835667418E-2</v>
          </cell>
          <cell r="C177" t="e">
            <v>#N/A</v>
          </cell>
        </row>
        <row r="178">
          <cell r="A178">
            <v>-2.2400000000000002</v>
          </cell>
          <cell r="B178">
            <v>3.2460265643697445E-2</v>
          </cell>
          <cell r="C178" t="e">
            <v>#N/A</v>
          </cell>
        </row>
        <row r="179">
          <cell r="A179">
            <v>-2.23</v>
          </cell>
          <cell r="B179">
            <v>3.3193920635861122E-2</v>
          </cell>
          <cell r="C179" t="e">
            <v>#N/A</v>
          </cell>
        </row>
        <row r="180">
          <cell r="A180">
            <v>-2.2199999999999998</v>
          </cell>
          <cell r="B180">
            <v>3.3940763182449214E-2</v>
          </cell>
          <cell r="C180" t="e">
            <v>#N/A</v>
          </cell>
        </row>
        <row r="181">
          <cell r="A181">
            <v>-2.21</v>
          </cell>
          <cell r="B181">
            <v>3.470093895391882E-2</v>
          </cell>
          <cell r="C181" t="e">
            <v>#N/A</v>
          </cell>
        </row>
        <row r="182">
          <cell r="A182">
            <v>-2.2000000000000002</v>
          </cell>
          <cell r="B182">
            <v>3.5474592846231424E-2</v>
          </cell>
          <cell r="C182" t="e">
            <v>#N/A</v>
          </cell>
        </row>
        <row r="183">
          <cell r="A183">
            <v>-2.19</v>
          </cell>
          <cell r="B183">
            <v>3.6261868904906222E-2</v>
          </cell>
          <cell r="C183" t="e">
            <v>#N/A</v>
          </cell>
        </row>
        <row r="184">
          <cell r="A184">
            <v>-2.1799999999999997</v>
          </cell>
          <cell r="B184">
            <v>3.7062910247806502E-2</v>
          </cell>
          <cell r="C184" t="e">
            <v>#N/A</v>
          </cell>
        </row>
        <row r="185">
          <cell r="A185">
            <v>-2.17</v>
          </cell>
          <cell r="B185">
            <v>3.7877858986677483E-2</v>
          </cell>
          <cell r="C185" t="e">
            <v>#N/A</v>
          </cell>
        </row>
        <row r="186">
          <cell r="A186">
            <v>-2.16</v>
          </cell>
          <cell r="B186">
            <v>3.8706856147455608E-2</v>
          </cell>
          <cell r="C186" t="e">
            <v>#N/A</v>
          </cell>
        </row>
        <row r="187">
          <cell r="A187">
            <v>-2.15</v>
          </cell>
          <cell r="B187">
            <v>3.955004158937022E-2</v>
          </cell>
          <cell r="C187" t="e">
            <v>#N/A</v>
          </cell>
        </row>
        <row r="188">
          <cell r="A188">
            <v>-2.1399999999999997</v>
          </cell>
          <cell r="B188">
            <v>4.0407553922860343E-2</v>
          </cell>
          <cell r="C188" t="e">
            <v>#N/A</v>
          </cell>
        </row>
        <row r="189">
          <cell r="A189">
            <v>-2.13</v>
          </cell>
          <cell r="B189">
            <v>4.1279530426330417E-2</v>
          </cell>
          <cell r="C189" t="e">
            <v>#N/A</v>
          </cell>
        </row>
        <row r="190">
          <cell r="A190">
            <v>-2.12</v>
          </cell>
          <cell r="B190">
            <v>4.2166106961770311E-2</v>
          </cell>
          <cell r="C190" t="e">
            <v>#N/A</v>
          </cell>
        </row>
        <row r="191">
          <cell r="A191">
            <v>-2.11</v>
          </cell>
          <cell r="B191">
            <v>4.3067417889265734E-2</v>
          </cell>
          <cell r="C191" t="e">
            <v>#N/A</v>
          </cell>
        </row>
        <row r="192">
          <cell r="A192">
            <v>-2.0999999999999996</v>
          </cell>
          <cell r="B192">
            <v>4.3983595980427233E-2</v>
          </cell>
          <cell r="C192" t="e">
            <v>#N/A</v>
          </cell>
        </row>
        <row r="193">
          <cell r="A193">
            <v>-2.09</v>
          </cell>
          <cell r="B193">
            <v>4.49147723307671E-2</v>
          </cell>
          <cell r="C193" t="e">
            <v>#N/A</v>
          </cell>
        </row>
        <row r="194">
          <cell r="A194">
            <v>-2.08</v>
          </cell>
          <cell r="B194">
            <v>4.5861076271054887E-2</v>
          </cell>
          <cell r="C194" t="e">
            <v>#N/A</v>
          </cell>
        </row>
        <row r="195">
          <cell r="A195">
            <v>-2.0700000000000003</v>
          </cell>
          <cell r="B195">
            <v>4.6822635277683121E-2</v>
          </cell>
          <cell r="C195" t="e">
            <v>#N/A</v>
          </cell>
        </row>
        <row r="196">
          <cell r="A196">
            <v>-2.06</v>
          </cell>
          <cell r="B196">
            <v>4.7799574882077034E-2</v>
          </cell>
          <cell r="C196" t="e">
            <v>#N/A</v>
          </cell>
        </row>
        <row r="197">
          <cell r="A197">
            <v>-2.0499999999999998</v>
          </cell>
          <cell r="B197">
            <v>4.8792018579182764E-2</v>
          </cell>
          <cell r="C197" t="e">
            <v>#N/A</v>
          </cell>
        </row>
        <row r="198">
          <cell r="A198">
            <v>-2.04</v>
          </cell>
          <cell r="B198">
            <v>4.9800087735070775E-2</v>
          </cell>
          <cell r="C198" t="e">
            <v>#N/A</v>
          </cell>
        </row>
        <row r="199">
          <cell r="A199">
            <v>-2.0300000000000002</v>
          </cell>
          <cell r="B199">
            <v>5.0823901493691162E-2</v>
          </cell>
          <cell r="C199" t="e">
            <v>#N/A</v>
          </cell>
        </row>
        <row r="200">
          <cell r="A200">
            <v>-2.02</v>
          </cell>
          <cell r="B200">
            <v>5.1863576682820565E-2</v>
          </cell>
          <cell r="C200" t="e">
            <v>#N/A</v>
          </cell>
        </row>
        <row r="201">
          <cell r="A201">
            <v>-2.0099999999999998</v>
          </cell>
          <cell r="B201">
            <v>5.2919227719240312E-2</v>
          </cell>
          <cell r="C201" t="e">
            <v>#N/A</v>
          </cell>
        </row>
        <row r="202">
          <cell r="A202">
            <v>-2</v>
          </cell>
          <cell r="B202">
            <v>5.3990966513188063E-2</v>
          </cell>
          <cell r="C202" t="e">
            <v>#N/A</v>
          </cell>
        </row>
        <row r="203">
          <cell r="A203">
            <v>-1.9899999999999998</v>
          </cell>
          <cell r="B203">
            <v>5.5078902372125788E-2</v>
          </cell>
          <cell r="C203" t="e">
            <v>#N/A</v>
          </cell>
        </row>
        <row r="204">
          <cell r="A204">
            <v>-1.98</v>
          </cell>
          <cell r="B204">
            <v>5.6183141903868049E-2</v>
          </cell>
          <cell r="C204" t="e">
            <v>#N/A</v>
          </cell>
        </row>
        <row r="205">
          <cell r="A205">
            <v>-1.9699999999999998</v>
          </cell>
          <cell r="B205">
            <v>5.7303788919117152E-2</v>
          </cell>
          <cell r="C205" t="e">
            <v>#N/A</v>
          </cell>
        </row>
        <row r="206">
          <cell r="A206">
            <v>-1.96</v>
          </cell>
          <cell r="B206">
            <v>5.8440944333451469E-2</v>
          </cell>
          <cell r="C206" t="e">
            <v>#N/A</v>
          </cell>
        </row>
        <row r="207">
          <cell r="A207">
            <v>-1.9500000000000002</v>
          </cell>
          <cell r="B207">
            <v>5.9594706068816054E-2</v>
          </cell>
          <cell r="C207" t="e">
            <v>#N/A</v>
          </cell>
        </row>
        <row r="208">
          <cell r="A208">
            <v>-1.94</v>
          </cell>
          <cell r="B208">
            <v>6.0765168954564776E-2</v>
          </cell>
          <cell r="C208" t="e">
            <v>#N/A</v>
          </cell>
        </row>
        <row r="209">
          <cell r="A209">
            <v>-1.9300000000000002</v>
          </cell>
          <cell r="B209">
            <v>6.1952424628105136E-2</v>
          </cell>
          <cell r="C209" t="e">
            <v>#N/A</v>
          </cell>
        </row>
        <row r="210">
          <cell r="A210">
            <v>-1.92</v>
          </cell>
          <cell r="B210">
            <v>6.3156561435198655E-2</v>
          </cell>
          <cell r="C210" t="e">
            <v>#N/A</v>
          </cell>
        </row>
        <row r="211">
          <cell r="A211">
            <v>-1.9100000000000001</v>
          </cell>
          <cell r="B211">
            <v>6.4377664329969345E-2</v>
          </cell>
          <cell r="C211" t="e">
            <v>#N/A</v>
          </cell>
        </row>
        <row r="212">
          <cell r="A212">
            <v>-1.9</v>
          </cell>
          <cell r="B212">
            <v>6.5615814774676595E-2</v>
          </cell>
          <cell r="C212" t="e">
            <v>#N/A</v>
          </cell>
        </row>
        <row r="213">
          <cell r="A213">
            <v>-1.8900000000000001</v>
          </cell>
          <cell r="B213">
            <v>6.6871090639307143E-2</v>
          </cell>
          <cell r="C213" t="e">
            <v>#N/A</v>
          </cell>
        </row>
        <row r="214">
          <cell r="A214">
            <v>-1.88</v>
          </cell>
          <cell r="B214">
            <v>6.8143566101044578E-2</v>
          </cell>
          <cell r="C214" t="e">
            <v>#N/A</v>
          </cell>
        </row>
        <row r="215">
          <cell r="A215">
            <v>-1.87</v>
          </cell>
          <cell r="B215">
            <v>6.9433311543674187E-2</v>
          </cell>
          <cell r="C215" t="e">
            <v>#N/A</v>
          </cell>
        </row>
        <row r="216">
          <cell r="A216">
            <v>-1.8599999999999999</v>
          </cell>
          <cell r="B216">
            <v>7.0740393456983394E-2</v>
          </cell>
          <cell r="C216" t="e">
            <v>#N/A</v>
          </cell>
        </row>
        <row r="217">
          <cell r="A217">
            <v>-1.85</v>
          </cell>
          <cell r="B217">
            <v>7.2064874336217985E-2</v>
          </cell>
          <cell r="C217" t="e">
            <v>#N/A</v>
          </cell>
        </row>
        <row r="218">
          <cell r="A218">
            <v>-1.8399999999999999</v>
          </cell>
          <cell r="B218">
            <v>7.3406812581656919E-2</v>
          </cell>
          <cell r="C218" t="e">
            <v>#N/A</v>
          </cell>
        </row>
        <row r="219">
          <cell r="A219">
            <v>-1.83</v>
          </cell>
          <cell r="B219">
            <v>7.4766262398367603E-2</v>
          </cell>
          <cell r="C219" t="e">
            <v>#N/A</v>
          </cell>
        </row>
        <row r="220">
          <cell r="A220">
            <v>-1.8199999999999998</v>
          </cell>
          <cell r="B220">
            <v>7.6143273696207353E-2</v>
          </cell>
          <cell r="C220" t="e">
            <v>#N/A</v>
          </cell>
        </row>
        <row r="221">
          <cell r="A221">
            <v>-1.81</v>
          </cell>
          <cell r="B221">
            <v>7.7537891990133986E-2</v>
          </cell>
          <cell r="C221" t="e">
            <v>#N/A</v>
          </cell>
        </row>
        <row r="222">
          <cell r="A222">
            <v>-1.7999999999999998</v>
          </cell>
          <cell r="B222">
            <v>7.8950158300894177E-2</v>
          </cell>
          <cell r="C222" t="e">
            <v>#N/A</v>
          </cell>
        </row>
        <row r="223">
          <cell r="A223">
            <v>-1.79</v>
          </cell>
          <cell r="B223">
            <v>8.038010905615417E-2</v>
          </cell>
          <cell r="C223" t="e">
            <v>#N/A</v>
          </cell>
        </row>
        <row r="224">
          <cell r="A224">
            <v>-1.7799999999999998</v>
          </cell>
          <cell r="B224">
            <v>8.1827775992142845E-2</v>
          </cell>
          <cell r="C224" t="e">
            <v>#N/A</v>
          </cell>
        </row>
        <row r="225">
          <cell r="A225">
            <v>-1.77</v>
          </cell>
          <cell r="B225">
            <v>8.3293186055874463E-2</v>
          </cell>
          <cell r="C225" t="e">
            <v>#N/A</v>
          </cell>
        </row>
        <row r="226">
          <cell r="A226">
            <v>-1.7599999999999998</v>
          </cell>
          <cell r="B226">
            <v>8.4776361308022255E-2</v>
          </cell>
          <cell r="C226" t="e">
            <v>#N/A</v>
          </cell>
        </row>
        <row r="227">
          <cell r="A227">
            <v>-1.75</v>
          </cell>
          <cell r="B227">
            <v>8.6277318826511532E-2</v>
          </cell>
          <cell r="C227" t="e">
            <v>#N/A</v>
          </cell>
        </row>
        <row r="228">
          <cell r="A228">
            <v>-1.7399999999999998</v>
          </cell>
          <cell r="B228">
            <v>8.7796070610905663E-2</v>
          </cell>
          <cell r="C228" t="e">
            <v>#N/A</v>
          </cell>
        </row>
        <row r="229">
          <cell r="A229">
            <v>-1.73</v>
          </cell>
          <cell r="B229">
            <v>8.9332623487655E-2</v>
          </cell>
          <cell r="C229" t="e">
            <v>#N/A</v>
          </cell>
        </row>
        <row r="230">
          <cell r="A230">
            <v>-1.7199999999999998</v>
          </cell>
          <cell r="B230">
            <v>9.0886979016282898E-2</v>
          </cell>
          <cell r="C230" t="e">
            <v>#N/A</v>
          </cell>
        </row>
        <row r="231">
          <cell r="A231">
            <v>-1.71</v>
          </cell>
          <cell r="B231">
            <v>9.2459133396580684E-2</v>
          </cell>
          <cell r="C231" t="e">
            <v>#N/A</v>
          </cell>
        </row>
        <row r="232">
          <cell r="A232">
            <v>-1.6999999999999997</v>
          </cell>
          <cell r="B232">
            <v>9.4049077376886975E-2</v>
          </cell>
          <cell r="C232" t="e">
            <v>#N/A</v>
          </cell>
        </row>
        <row r="233">
          <cell r="A233">
            <v>-1.69</v>
          </cell>
          <cell r="B233">
            <v>9.5656796163524016E-2</v>
          </cell>
          <cell r="C233" t="e">
            <v>#N/A</v>
          </cell>
        </row>
        <row r="234">
          <cell r="A234">
            <v>-1.6800000000000002</v>
          </cell>
          <cell r="B234">
            <v>9.7282269331467469E-2</v>
          </cell>
          <cell r="C234" t="e">
            <v>#N/A</v>
          </cell>
        </row>
        <row r="235">
          <cell r="A235">
            <v>-1.67</v>
          </cell>
          <cell r="B235">
            <v>9.8925470736323712E-2</v>
          </cell>
          <cell r="C235" t="e">
            <v>#N/A</v>
          </cell>
        </row>
        <row r="236">
          <cell r="A236">
            <v>-1.6600000000000001</v>
          </cell>
          <cell r="B236">
            <v>0.10058636842769055</v>
          </cell>
          <cell r="C236" t="e">
            <v>#N/A</v>
          </cell>
        </row>
        <row r="237">
          <cell r="A237">
            <v>-1.65</v>
          </cell>
          <cell r="B237">
            <v>0.10226492456397804</v>
          </cell>
          <cell r="C237" t="e">
            <v>#N/A</v>
          </cell>
        </row>
        <row r="238">
          <cell r="A238">
            <v>-1.6400000000000001</v>
          </cell>
          <cell r="B238">
            <v>0.10396109532876419</v>
          </cell>
          <cell r="C238" t="e">
            <v>#N/A</v>
          </cell>
        </row>
        <row r="239">
          <cell r="A239">
            <v>-1.63</v>
          </cell>
          <cell r="B239">
            <v>0.10567483084876363</v>
          </cell>
          <cell r="C239" t="e">
            <v>#N/A</v>
          </cell>
        </row>
        <row r="240">
          <cell r="A240">
            <v>-1.62</v>
          </cell>
          <cell r="B240">
            <v>0.1074060751134838</v>
          </cell>
          <cell r="C240" t="e">
            <v>#N/A</v>
          </cell>
        </row>
        <row r="241">
          <cell r="A241">
            <v>-1.6099999999999999</v>
          </cell>
          <cell r="B241">
            <v>0.1091547658966474</v>
          </cell>
          <cell r="C241" t="e">
            <v>#N/A</v>
          </cell>
        </row>
        <row r="242">
          <cell r="A242">
            <v>-1.6</v>
          </cell>
          <cell r="B242">
            <v>0.11092083467945554</v>
          </cell>
          <cell r="C242" t="e">
            <v>#N/A</v>
          </cell>
        </row>
        <row r="243">
          <cell r="A243">
            <v>-1.5899999999999999</v>
          </cell>
          <cell r="B243">
            <v>0.1127042065757706</v>
          </cell>
          <cell r="C243" t="e">
            <v>#N/A</v>
          </cell>
        </row>
        <row r="244">
          <cell r="A244">
            <v>-1.58</v>
          </cell>
          <cell r="B244">
            <v>0.11450480025929236</v>
          </cell>
          <cell r="C244" t="e">
            <v>#N/A</v>
          </cell>
        </row>
        <row r="245">
          <cell r="A245">
            <v>-1.5699999999999998</v>
          </cell>
          <cell r="B245">
            <v>0.11632252789280711</v>
          </cell>
          <cell r="C245" t="e">
            <v>#N/A</v>
          </cell>
        </row>
        <row r="246">
          <cell r="A246">
            <v>-1.56</v>
          </cell>
          <cell r="B246">
            <v>0.11815729505958227</v>
          </cell>
          <cell r="C246" t="e">
            <v>#N/A</v>
          </cell>
        </row>
        <row r="247">
          <cell r="A247">
            <v>-1.5499999999999998</v>
          </cell>
          <cell r="B247">
            <v>0.12000900069698565</v>
          </cell>
          <cell r="C247" t="e">
            <v>#N/A</v>
          </cell>
        </row>
        <row r="248">
          <cell r="A248">
            <v>-1.54</v>
          </cell>
          <cell r="B248">
            <v>0.12187753703240178</v>
          </cell>
          <cell r="C248" t="e">
            <v>#N/A</v>
          </cell>
        </row>
        <row r="249">
          <cell r="A249">
            <v>-1.5299999999999998</v>
          </cell>
          <cell r="B249">
            <v>0.12376278952152316</v>
          </cell>
          <cell r="C249" t="e">
            <v>#N/A</v>
          </cell>
        </row>
        <row r="250">
          <cell r="A250">
            <v>-1.52</v>
          </cell>
          <cell r="B250">
            <v>0.12566463678908815</v>
          </cell>
          <cell r="C250" t="e">
            <v>#N/A</v>
          </cell>
        </row>
        <row r="251">
          <cell r="A251">
            <v>-1.5099999999999998</v>
          </cell>
          <cell r="B251">
            <v>0.12758295057214192</v>
          </cell>
          <cell r="C251" t="e">
            <v>#N/A</v>
          </cell>
        </row>
        <row r="252">
          <cell r="A252">
            <v>-1.5</v>
          </cell>
          <cell r="B252">
            <v>0.12951759566589174</v>
          </cell>
          <cell r="C252" t="e">
            <v>#N/A</v>
          </cell>
        </row>
        <row r="253">
          <cell r="A253">
            <v>-1.4899999999999998</v>
          </cell>
          <cell r="B253">
            <v>0.13146842987223106</v>
          </cell>
          <cell r="C253" t="e">
            <v>#N/A</v>
          </cell>
        </row>
        <row r="254">
          <cell r="A254">
            <v>-1.48</v>
          </cell>
          <cell r="B254">
            <v>0.13343530395100231</v>
          </cell>
          <cell r="C254" t="e">
            <v>#N/A</v>
          </cell>
        </row>
        <row r="255">
          <cell r="A255">
            <v>-1.4699999999999998</v>
          </cell>
          <cell r="B255">
            <v>0.13541806157407132</v>
          </cell>
          <cell r="C255" t="e">
            <v>#N/A</v>
          </cell>
        </row>
        <row r="256">
          <cell r="A256">
            <v>-1.46</v>
          </cell>
          <cell r="B256">
            <v>0.13741653928228179</v>
          </cell>
          <cell r="C256" t="e">
            <v>#N/A</v>
          </cell>
        </row>
        <row r="257">
          <cell r="A257">
            <v>-1.4499999999999997</v>
          </cell>
          <cell r="B257">
            <v>0.13943056644536031</v>
          </cell>
          <cell r="C257" t="e">
            <v>#N/A</v>
          </cell>
        </row>
        <row r="258">
          <cell r="A258">
            <v>-1.44</v>
          </cell>
          <cell r="B258">
            <v>0.14145996522483878</v>
          </cell>
          <cell r="C258" t="e">
            <v>#N/A</v>
          </cell>
        </row>
        <row r="259">
          <cell r="A259">
            <v>-1.4300000000000002</v>
          </cell>
          <cell r="B259">
            <v>0.14350455054006236</v>
          </cell>
          <cell r="C259" t="e">
            <v>#N/A</v>
          </cell>
        </row>
        <row r="260">
          <cell r="A260">
            <v>-1.42</v>
          </cell>
          <cell r="B260">
            <v>0.14556413003734761</v>
          </cell>
          <cell r="C260" t="e">
            <v>#N/A</v>
          </cell>
        </row>
        <row r="261">
          <cell r="A261">
            <v>-1.4100000000000001</v>
          </cell>
          <cell r="B261">
            <v>0.14763850406235568</v>
          </cell>
          <cell r="C261" t="e">
            <v>#N/A</v>
          </cell>
        </row>
        <row r="262">
          <cell r="A262">
            <v>-1.4</v>
          </cell>
          <cell r="B262">
            <v>0.14972746563574488</v>
          </cell>
          <cell r="C262" t="e">
            <v>#N/A</v>
          </cell>
        </row>
        <row r="263">
          <cell r="A263">
            <v>-1.3900000000000001</v>
          </cell>
          <cell r="B263">
            <v>0.15183080043216163</v>
          </cell>
          <cell r="C263" t="e">
            <v>#N/A</v>
          </cell>
        </row>
        <row r="264">
          <cell r="A264">
            <v>-1.38</v>
          </cell>
          <cell r="B264">
            <v>0.15394828676263372</v>
          </cell>
          <cell r="C264" t="e">
            <v>#N/A</v>
          </cell>
        </row>
        <row r="265">
          <cell r="A265">
            <v>-1.37</v>
          </cell>
          <cell r="B265">
            <v>0.15607969556042084</v>
          </cell>
          <cell r="C265" t="e">
            <v>#N/A</v>
          </cell>
        </row>
        <row r="266">
          <cell r="A266">
            <v>-1.3599999999999999</v>
          </cell>
          <cell r="B266">
            <v>0.15822479037038306</v>
          </cell>
          <cell r="C266" t="e">
            <v>#N/A</v>
          </cell>
        </row>
        <row r="267">
          <cell r="A267">
            <v>-1.35</v>
          </cell>
          <cell r="B267">
            <v>0.1603833273419196</v>
          </cell>
          <cell r="C267" t="e">
            <v>#N/A</v>
          </cell>
        </row>
        <row r="268">
          <cell r="A268">
            <v>-1.3399999999999999</v>
          </cell>
          <cell r="B268">
            <v>0.16255505522553418</v>
          </cell>
          <cell r="C268" t="e">
            <v>#N/A</v>
          </cell>
        </row>
        <row r="269">
          <cell r="A269">
            <v>-1.33</v>
          </cell>
          <cell r="B269">
            <v>0.1647397153730768</v>
          </cell>
          <cell r="C269" t="e">
            <v>#N/A</v>
          </cell>
        </row>
        <row r="270">
          <cell r="A270">
            <v>-1.3199999999999998</v>
          </cell>
          <cell r="B270">
            <v>0.16693704174171387</v>
          </cell>
          <cell r="C270" t="e">
            <v>#N/A</v>
          </cell>
        </row>
        <row r="271">
          <cell r="A271">
            <v>-1.31</v>
          </cell>
          <cell r="B271">
            <v>0.16914676090167238</v>
          </cell>
          <cell r="C271" t="e">
            <v>#N/A</v>
          </cell>
        </row>
        <row r="272">
          <cell r="A272">
            <v>-1.2999999999999998</v>
          </cell>
          <cell r="B272">
            <v>0.17136859204780741</v>
          </cell>
          <cell r="C272" t="e">
            <v>#N/A</v>
          </cell>
        </row>
        <row r="273">
          <cell r="A273">
            <v>-1.29</v>
          </cell>
          <cell r="B273">
            <v>0.17360224701503299</v>
          </cell>
          <cell r="C273" t="e">
            <v>#N/A</v>
          </cell>
        </row>
        <row r="274">
          <cell r="A274">
            <v>-1.2799999999999998</v>
          </cell>
          <cell r="B274">
            <v>0.17584743029766242</v>
          </cell>
          <cell r="C274" t="e">
            <v>#N/A</v>
          </cell>
        </row>
        <row r="275">
          <cell r="A275">
            <v>-1.27</v>
          </cell>
          <cell r="B275">
            <v>0.17810383907269359</v>
          </cell>
          <cell r="C275" t="e">
            <v>#N/A</v>
          </cell>
        </row>
        <row r="276">
          <cell r="A276">
            <v>-1.2599999999999998</v>
          </cell>
          <cell r="B276">
            <v>0.18037116322708038</v>
          </cell>
          <cell r="C276" t="e">
            <v>#N/A</v>
          </cell>
        </row>
        <row r="277">
          <cell r="A277">
            <v>-1.25</v>
          </cell>
          <cell r="B277">
            <v>0.18264908538902191</v>
          </cell>
          <cell r="C277" t="e">
            <v>#N/A</v>
          </cell>
        </row>
        <row r="278">
          <cell r="A278">
            <v>-1.2399999999999998</v>
          </cell>
          <cell r="B278">
            <v>0.18493728096330536</v>
          </cell>
          <cell r="C278" t="e">
            <v>#N/A</v>
          </cell>
        </row>
        <row r="279">
          <cell r="A279">
            <v>-1.23</v>
          </cell>
          <cell r="B279">
            <v>0.18723541817072956</v>
          </cell>
          <cell r="C279" t="e">
            <v>#N/A</v>
          </cell>
        </row>
        <row r="280">
          <cell r="A280">
            <v>-1.2199999999999998</v>
          </cell>
          <cell r="B280">
            <v>0.1895431580916403</v>
          </cell>
          <cell r="C280" t="e">
            <v>#N/A</v>
          </cell>
        </row>
        <row r="281">
          <cell r="A281">
            <v>-1.21</v>
          </cell>
          <cell r="B281">
            <v>0.19186015471359938</v>
          </cell>
          <cell r="C281" t="e">
            <v>#N/A</v>
          </cell>
        </row>
        <row r="282">
          <cell r="A282">
            <v>-1.1999999999999997</v>
          </cell>
          <cell r="B282">
            <v>0.19418605498321304</v>
          </cell>
          <cell r="C282" t="e">
            <v>#N/A</v>
          </cell>
        </row>
        <row r="283">
          <cell r="A283">
            <v>-1.19</v>
          </cell>
          <cell r="B283">
            <v>0.19652049886213654</v>
          </cell>
          <cell r="C283" t="e">
            <v>#N/A</v>
          </cell>
        </row>
        <row r="284">
          <cell r="A284">
            <v>-1.1800000000000002</v>
          </cell>
          <cell r="B284">
            <v>0.19886311938727586</v>
          </cell>
          <cell r="C284" t="e">
            <v>#N/A</v>
          </cell>
        </row>
        <row r="285">
          <cell r="A285">
            <v>-1.17</v>
          </cell>
          <cell r="B285">
            <v>0.2012135427351974</v>
          </cell>
          <cell r="C285" t="e">
            <v>#N/A</v>
          </cell>
        </row>
        <row r="286">
          <cell r="A286">
            <v>-1.1600000000000001</v>
          </cell>
          <cell r="B286">
            <v>0.20357138829075938</v>
          </cell>
          <cell r="C286" t="e">
            <v>#N/A</v>
          </cell>
        </row>
        <row r="287">
          <cell r="A287">
            <v>-1.1499999999999999</v>
          </cell>
          <cell r="B287">
            <v>0.20593626871997478</v>
          </cell>
          <cell r="C287" t="e">
            <v>#N/A</v>
          </cell>
        </row>
        <row r="288">
          <cell r="A288">
            <v>-1.1400000000000001</v>
          </cell>
          <cell r="B288">
            <v>0.20830779004710831</v>
          </cell>
          <cell r="C288" t="e">
            <v>#N/A</v>
          </cell>
        </row>
        <row r="289">
          <cell r="A289">
            <v>-1.1299999999999999</v>
          </cell>
          <cell r="B289">
            <v>0.21068555173601533</v>
          </cell>
          <cell r="C289" t="e">
            <v>#N/A</v>
          </cell>
        </row>
        <row r="290">
          <cell r="A290">
            <v>-1.1200000000000001</v>
          </cell>
          <cell r="B290">
            <v>0.21306914677571784</v>
          </cell>
          <cell r="C290" t="e">
            <v>#N/A</v>
          </cell>
        </row>
        <row r="291">
          <cell r="A291">
            <v>-1.1099999999999999</v>
          </cell>
          <cell r="B291">
            <v>0.21545816177021973</v>
          </cell>
          <cell r="C291" t="e">
            <v>#N/A</v>
          </cell>
        </row>
        <row r="292">
          <cell r="A292">
            <v>-1.1000000000000001</v>
          </cell>
          <cell r="B292">
            <v>0.21785217703255053</v>
          </cell>
          <cell r="C292" t="e">
            <v>#N/A</v>
          </cell>
        </row>
        <row r="293">
          <cell r="A293">
            <v>-1.0899999999999999</v>
          </cell>
          <cell r="B293">
            <v>0.22025076668303334</v>
          </cell>
          <cell r="C293" t="e">
            <v>#N/A</v>
          </cell>
        </row>
        <row r="294">
          <cell r="A294">
            <v>-1.08</v>
          </cell>
          <cell r="B294">
            <v>0.22265349875176113</v>
          </cell>
          <cell r="C294" t="e">
            <v>#N/A</v>
          </cell>
        </row>
        <row r="295">
          <cell r="A295">
            <v>-1.0699999999999998</v>
          </cell>
          <cell r="B295">
            <v>0.22505993528526971</v>
          </cell>
          <cell r="C295" t="e">
            <v>#N/A</v>
          </cell>
        </row>
        <row r="296">
          <cell r="A296">
            <v>-1.06</v>
          </cell>
          <cell r="B296">
            <v>0.22746963245738591</v>
          </cell>
          <cell r="C296" t="e">
            <v>#N/A</v>
          </cell>
        </row>
        <row r="297">
          <cell r="A297">
            <v>-1.0499999999999998</v>
          </cell>
          <cell r="B297">
            <v>0.2298821406842331</v>
          </cell>
          <cell r="C297" t="e">
            <v>#N/A</v>
          </cell>
        </row>
        <row r="298">
          <cell r="A298">
            <v>-1.04</v>
          </cell>
          <cell r="B298">
            <v>0.2322970047433662</v>
          </cell>
          <cell r="C298" t="e">
            <v>#N/A</v>
          </cell>
        </row>
        <row r="299">
          <cell r="A299">
            <v>-1.0299999999999998</v>
          </cell>
          <cell r="B299">
            <v>0.23471376389701187</v>
          </cell>
          <cell r="C299" t="e">
            <v>#N/A</v>
          </cell>
        </row>
        <row r="300">
          <cell r="A300">
            <v>-1.02</v>
          </cell>
          <cell r="B300">
            <v>0.23713195201937959</v>
          </cell>
          <cell r="C300" t="e">
            <v>#N/A</v>
          </cell>
        </row>
        <row r="301">
          <cell r="A301">
            <v>-1.0099999999999998</v>
          </cell>
          <cell r="B301">
            <v>0.23955109772801339</v>
          </cell>
          <cell r="C301" t="e">
            <v>#N/A</v>
          </cell>
        </row>
        <row r="302">
          <cell r="A302">
            <v>-1</v>
          </cell>
          <cell r="B302">
            <v>0.24197072451914337</v>
          </cell>
          <cell r="C302" t="e">
            <v>#N/A</v>
          </cell>
        </row>
        <row r="303">
          <cell r="A303">
            <v>-0.98999999999999977</v>
          </cell>
          <cell r="B303">
            <v>0.24439035090699962</v>
          </cell>
          <cell r="C303" t="e">
            <v>#N/A</v>
          </cell>
        </row>
        <row r="304">
          <cell r="A304">
            <v>-0.98</v>
          </cell>
          <cell r="B304">
            <v>0.24680949056704274</v>
          </cell>
          <cell r="C304" t="e">
            <v>#N/A</v>
          </cell>
        </row>
        <row r="305">
          <cell r="A305">
            <v>-0.96999999999999975</v>
          </cell>
          <cell r="B305">
            <v>0.249227652483066</v>
          </cell>
          <cell r="C305" t="e">
            <v>#N/A</v>
          </cell>
        </row>
        <row r="306">
          <cell r="A306">
            <v>-0.96</v>
          </cell>
          <cell r="B306">
            <v>0.25164434109811712</v>
          </cell>
          <cell r="C306" t="e">
            <v>#N/A</v>
          </cell>
        </row>
        <row r="307">
          <cell r="A307">
            <v>-0.94999999999999973</v>
          </cell>
          <cell r="B307">
            <v>0.25405905646918908</v>
          </cell>
          <cell r="C307" t="e">
            <v>#N/A</v>
          </cell>
        </row>
        <row r="308">
          <cell r="A308">
            <v>-0.94</v>
          </cell>
          <cell r="B308">
            <v>0.25647129442562033</v>
          </cell>
          <cell r="C308" t="e">
            <v>#N/A</v>
          </cell>
        </row>
        <row r="309">
          <cell r="A309">
            <v>-0.92999999999999972</v>
          </cell>
          <cell r="B309">
            <v>0.25888054673114891</v>
          </cell>
          <cell r="C309" t="e">
            <v>#N/A</v>
          </cell>
        </row>
        <row r="310">
          <cell r="A310">
            <v>-0.91999999999999993</v>
          </cell>
          <cell r="B310">
            <v>0.26128630124955315</v>
          </cell>
          <cell r="C310" t="e">
            <v>#N/A</v>
          </cell>
        </row>
        <row r="311">
          <cell r="A311">
            <v>-0.91000000000000014</v>
          </cell>
          <cell r="B311">
            <v>0.26368804211381813</v>
          </cell>
          <cell r="C311" t="e">
            <v>#N/A</v>
          </cell>
        </row>
        <row r="312">
          <cell r="A312">
            <v>-0.89999999999999991</v>
          </cell>
          <cell r="B312">
            <v>0.26608524989875487</v>
          </cell>
          <cell r="C312" t="e">
            <v>#N/A</v>
          </cell>
        </row>
        <row r="313">
          <cell r="A313">
            <v>-0.89000000000000012</v>
          </cell>
          <cell r="B313">
            <v>0.26847740179700236</v>
          </cell>
          <cell r="C313" t="e">
            <v>#N/A</v>
          </cell>
        </row>
        <row r="314">
          <cell r="A314">
            <v>-0.87999999999999989</v>
          </cell>
          <cell r="B314">
            <v>0.27086397179833804</v>
          </cell>
          <cell r="C314" t="e">
            <v>#N/A</v>
          </cell>
        </row>
        <row r="315">
          <cell r="A315">
            <v>-0.87000000000000011</v>
          </cell>
          <cell r="B315">
            <v>0.27324443087221623</v>
          </cell>
          <cell r="C315" t="e">
            <v>#N/A</v>
          </cell>
        </row>
        <row r="316">
          <cell r="A316">
            <v>-0.85999999999999988</v>
          </cell>
          <cell r="B316">
            <v>0.27561824715345667</v>
          </cell>
          <cell r="C316" t="e">
            <v>#N/A</v>
          </cell>
        </row>
        <row r="317">
          <cell r="A317">
            <v>-0.85000000000000009</v>
          </cell>
          <cell r="B317">
            <v>0.27798488613099642</v>
          </cell>
          <cell r="C317" t="e">
            <v>#N/A</v>
          </cell>
        </row>
        <row r="318">
          <cell r="A318">
            <v>-0.83999999999999986</v>
          </cell>
          <cell r="B318">
            <v>0.28034381083962062</v>
          </cell>
          <cell r="C318" t="e">
            <v>#N/A</v>
          </cell>
        </row>
        <row r="319">
          <cell r="A319">
            <v>-0.83000000000000007</v>
          </cell>
          <cell r="B319">
            <v>0.28269448205458025</v>
          </cell>
          <cell r="C319" t="e">
            <v>#N/A</v>
          </cell>
        </row>
        <row r="320">
          <cell r="A320">
            <v>-0.81999999999999984</v>
          </cell>
          <cell r="B320">
            <v>0.28503635848900727</v>
          </cell>
          <cell r="C320" t="e">
            <v>#N/A</v>
          </cell>
        </row>
        <row r="321">
          <cell r="A321">
            <v>-0.81</v>
          </cell>
          <cell r="B321">
            <v>0.28736889699402829</v>
          </cell>
          <cell r="C321" t="e">
            <v>#N/A</v>
          </cell>
        </row>
        <row r="322">
          <cell r="A322">
            <v>-0.79999999999999982</v>
          </cell>
          <cell r="B322">
            <v>0.28969155276148278</v>
          </cell>
          <cell r="C322" t="e">
            <v>#N/A</v>
          </cell>
        </row>
        <row r="323">
          <cell r="A323">
            <v>-0.79</v>
          </cell>
          <cell r="B323">
            <v>0.29200377952914142</v>
          </cell>
          <cell r="C323" t="e">
            <v>#N/A</v>
          </cell>
        </row>
        <row r="324">
          <cell r="A324">
            <v>-0.7799999999999998</v>
          </cell>
          <cell r="B324">
            <v>0.29430502978832518</v>
          </cell>
          <cell r="C324" t="e">
            <v>#N/A</v>
          </cell>
        </row>
        <row r="325">
          <cell r="A325">
            <v>-0.77</v>
          </cell>
          <cell r="B325">
            <v>0.29659475499381571</v>
          </cell>
          <cell r="C325" t="e">
            <v>#N/A</v>
          </cell>
        </row>
        <row r="326">
          <cell r="A326">
            <v>-0.75999999999999979</v>
          </cell>
          <cell r="B326">
            <v>0.29887240577595287</v>
          </cell>
          <cell r="C326" t="e">
            <v>#N/A</v>
          </cell>
        </row>
        <row r="327">
          <cell r="A327">
            <v>-0.75</v>
          </cell>
          <cell r="B327">
            <v>0.30113743215480443</v>
          </cell>
          <cell r="C327" t="e">
            <v>#N/A</v>
          </cell>
        </row>
        <row r="328">
          <cell r="A328">
            <v>-0.73999999999999977</v>
          </cell>
          <cell r="B328">
            <v>0.3033892837563002</v>
          </cell>
          <cell r="C328" t="e">
            <v>#N/A</v>
          </cell>
        </row>
        <row r="329">
          <cell r="A329">
            <v>-0.73</v>
          </cell>
          <cell r="B329">
            <v>0.30562741003020988</v>
          </cell>
          <cell r="C329" t="e">
            <v>#N/A</v>
          </cell>
        </row>
        <row r="330">
          <cell r="A330">
            <v>-0.71999999999999975</v>
          </cell>
          <cell r="B330">
            <v>0.30785126046985301</v>
          </cell>
          <cell r="C330" t="e">
            <v>#N/A</v>
          </cell>
        </row>
        <row r="331">
          <cell r="A331">
            <v>-0.71</v>
          </cell>
          <cell r="B331">
            <v>0.31006028483341613</v>
          </cell>
          <cell r="C331" t="e">
            <v>#N/A</v>
          </cell>
        </row>
        <row r="332">
          <cell r="A332">
            <v>-0.69999999999999973</v>
          </cell>
          <cell r="B332">
            <v>0.31225393336676138</v>
          </cell>
          <cell r="C332" t="e">
            <v>#N/A</v>
          </cell>
        </row>
        <row r="333">
          <cell r="A333">
            <v>-0.69</v>
          </cell>
          <cell r="B333">
            <v>0.31443165702759734</v>
          </cell>
          <cell r="C333" t="e">
            <v>#N/A</v>
          </cell>
        </row>
        <row r="334">
          <cell r="A334">
            <v>-0.67999999999999972</v>
          </cell>
          <cell r="B334">
            <v>0.31659290771089288</v>
          </cell>
          <cell r="C334" t="e">
            <v>#N/A</v>
          </cell>
        </row>
        <row r="335">
          <cell r="A335">
            <v>-0.66999999999999993</v>
          </cell>
          <cell r="B335">
            <v>0.31873713847540158</v>
          </cell>
          <cell r="C335" t="e">
            <v>#N/A</v>
          </cell>
        </row>
        <row r="336">
          <cell r="A336">
            <v>-0.66000000000000014</v>
          </cell>
          <cell r="B336">
            <v>0.32086380377117246</v>
          </cell>
          <cell r="C336" t="e">
            <v>#N/A</v>
          </cell>
        </row>
        <row r="337">
          <cell r="A337">
            <v>-0.64999999999999991</v>
          </cell>
          <cell r="B337">
            <v>0.32297235966791432</v>
          </cell>
          <cell r="C337" t="e">
            <v>#N/A</v>
          </cell>
        </row>
        <row r="338">
          <cell r="A338">
            <v>-0.64000000000000012</v>
          </cell>
          <cell r="B338">
            <v>0.32506226408408212</v>
          </cell>
          <cell r="C338" t="e">
            <v>#N/A</v>
          </cell>
        </row>
        <row r="339">
          <cell r="A339">
            <v>-0.62999999999999989</v>
          </cell>
          <cell r="B339">
            <v>0.32713297701655447</v>
          </cell>
          <cell r="C339" t="e">
            <v>#N/A</v>
          </cell>
        </row>
        <row r="340">
          <cell r="A340">
            <v>-0.62000000000000011</v>
          </cell>
          <cell r="B340">
            <v>0.32918396077076478</v>
          </cell>
          <cell r="C340" t="e">
            <v>#N/A</v>
          </cell>
        </row>
        <row r="341">
          <cell r="A341">
            <v>-0.60999999999999988</v>
          </cell>
          <cell r="B341">
            <v>0.33121468019115297</v>
          </cell>
          <cell r="C341" t="e">
            <v>#N/A</v>
          </cell>
        </row>
        <row r="342">
          <cell r="A342">
            <v>-0.60000000000000009</v>
          </cell>
          <cell r="B342">
            <v>0.33322460289179967</v>
          </cell>
          <cell r="C342" t="e">
            <v>#N/A</v>
          </cell>
        </row>
        <row r="343">
          <cell r="A343">
            <v>-0.58999999999999986</v>
          </cell>
          <cell r="B343">
            <v>0.33521319948710615</v>
          </cell>
          <cell r="C343" t="e">
            <v>#N/A</v>
          </cell>
        </row>
        <row r="344">
          <cell r="A344">
            <v>-0.58000000000000007</v>
          </cell>
          <cell r="B344">
            <v>0.33717994382238053</v>
          </cell>
          <cell r="C344" t="e">
            <v>#N/A</v>
          </cell>
        </row>
        <row r="345">
          <cell r="A345">
            <v>-0.56999999999999984</v>
          </cell>
          <cell r="B345">
            <v>0.33912431320419223</v>
          </cell>
          <cell r="C345" t="e">
            <v>#N/A</v>
          </cell>
        </row>
        <row r="346">
          <cell r="A346">
            <v>-0.56000000000000005</v>
          </cell>
          <cell r="B346">
            <v>0.34104578863035256</v>
          </cell>
          <cell r="C346" t="e">
            <v>#N/A</v>
          </cell>
        </row>
        <row r="347">
          <cell r="A347">
            <v>-0.54999999999999982</v>
          </cell>
          <cell r="B347">
            <v>0.3429438550193839</v>
          </cell>
          <cell r="C347" t="e">
            <v>#N/A</v>
          </cell>
        </row>
        <row r="348">
          <cell r="A348">
            <v>-0.54</v>
          </cell>
          <cell r="B348">
            <v>0.34481800143933333</v>
          </cell>
          <cell r="C348" t="e">
            <v>#N/A</v>
          </cell>
        </row>
        <row r="349">
          <cell r="A349">
            <v>-0.5299999999999998</v>
          </cell>
          <cell r="B349">
            <v>0.34666772133579166</v>
          </cell>
          <cell r="C349" t="e">
            <v>#N/A</v>
          </cell>
        </row>
        <row r="350">
          <cell r="A350">
            <v>-0.52</v>
          </cell>
          <cell r="B350">
            <v>0.34849251275897447</v>
          </cell>
          <cell r="C350" t="e">
            <v>#N/A</v>
          </cell>
        </row>
        <row r="351">
          <cell r="A351">
            <v>-0.50999999999999979</v>
          </cell>
          <cell r="B351">
            <v>0.35029187858972588</v>
          </cell>
          <cell r="C351" t="e">
            <v>#N/A</v>
          </cell>
        </row>
        <row r="352">
          <cell r="A352">
            <v>-0.5</v>
          </cell>
          <cell r="B352">
            <v>0.35206532676429952</v>
          </cell>
          <cell r="C352" t="e">
            <v>#N/A</v>
          </cell>
        </row>
        <row r="353">
          <cell r="A353">
            <v>-0.48999999999999977</v>
          </cell>
          <cell r="B353">
            <v>0.35381237049777969</v>
          </cell>
          <cell r="C353" t="e">
            <v>#N/A</v>
          </cell>
        </row>
        <row r="354">
          <cell r="A354">
            <v>-0.48</v>
          </cell>
          <cell r="B354">
            <v>0.35553252850599709</v>
          </cell>
          <cell r="C354" t="e">
            <v>#N/A</v>
          </cell>
        </row>
        <row r="355">
          <cell r="A355">
            <v>-0.46999999999999975</v>
          </cell>
          <cell r="B355">
            <v>0.35722532522580086</v>
          </cell>
          <cell r="C355" t="e">
            <v>#N/A</v>
          </cell>
        </row>
        <row r="356">
          <cell r="A356">
            <v>-0.45999999999999996</v>
          </cell>
          <cell r="B356">
            <v>0.35889029103354464</v>
          </cell>
          <cell r="C356" t="e">
            <v>#N/A</v>
          </cell>
        </row>
        <row r="357">
          <cell r="A357">
            <v>-0.44999999999999973</v>
          </cell>
          <cell r="B357">
            <v>0.360526962461648</v>
          </cell>
          <cell r="C357" t="e">
            <v>#N/A</v>
          </cell>
        </row>
        <row r="358">
          <cell r="A358">
            <v>-0.43999999999999995</v>
          </cell>
          <cell r="B358">
            <v>0.36213488241309222</v>
          </cell>
          <cell r="C358" t="e">
            <v>#N/A</v>
          </cell>
        </row>
        <row r="359">
          <cell r="A359">
            <v>-0.42999999999999972</v>
          </cell>
          <cell r="B359">
            <v>0.36371360037371347</v>
          </cell>
          <cell r="C359" t="e">
            <v>#N/A</v>
          </cell>
        </row>
        <row r="360">
          <cell r="A360">
            <v>-0.41999999999999993</v>
          </cell>
          <cell r="B360">
            <v>0.36526267262215389</v>
          </cell>
          <cell r="C360" t="e">
            <v>#N/A</v>
          </cell>
        </row>
        <row r="361">
          <cell r="A361">
            <v>-0.41000000000000014</v>
          </cell>
          <cell r="B361">
            <v>0.36678166243733612</v>
          </cell>
          <cell r="C361" t="e">
            <v>#N/A</v>
          </cell>
        </row>
        <row r="362">
          <cell r="A362">
            <v>-0.39999999999999991</v>
          </cell>
          <cell r="B362">
            <v>0.36827014030332339</v>
          </cell>
          <cell r="C362" t="e">
            <v>#N/A</v>
          </cell>
        </row>
        <row r="363">
          <cell r="A363">
            <v>-0.39000000000000012</v>
          </cell>
          <cell r="B363">
            <v>0.36972768411143231</v>
          </cell>
          <cell r="C363" t="e">
            <v>#N/A</v>
          </cell>
        </row>
        <row r="364">
          <cell r="A364">
            <v>-0.37999999999999989</v>
          </cell>
          <cell r="B364">
            <v>0.37115387935946603</v>
          </cell>
          <cell r="C364" t="e">
            <v>#N/A</v>
          </cell>
        </row>
        <row r="365">
          <cell r="A365">
            <v>-0.37000000000000011</v>
          </cell>
          <cell r="B365">
            <v>0.37254831934793342</v>
          </cell>
          <cell r="C365" t="e">
            <v>#N/A</v>
          </cell>
        </row>
        <row r="366">
          <cell r="A366">
            <v>-0.35999999999999988</v>
          </cell>
          <cell r="B366">
            <v>0.37391060537312842</v>
          </cell>
          <cell r="C366" t="e">
            <v>#N/A</v>
          </cell>
        </row>
        <row r="367">
          <cell r="A367">
            <v>-0.35000000000000009</v>
          </cell>
          <cell r="B367">
            <v>0.37524034691693792</v>
          </cell>
          <cell r="C367" t="e">
            <v>#N/A</v>
          </cell>
        </row>
        <row r="368">
          <cell r="A368">
            <v>-0.33999999999999986</v>
          </cell>
          <cell r="B368">
            <v>0.37653716183325397</v>
          </cell>
          <cell r="C368" t="e">
            <v>#N/A</v>
          </cell>
        </row>
        <row r="369">
          <cell r="A369">
            <v>-0.33000000000000007</v>
          </cell>
          <cell r="B369">
            <v>0.37780067653086458</v>
          </cell>
          <cell r="C369" t="e">
            <v>#N/A</v>
          </cell>
        </row>
        <row r="370">
          <cell r="A370">
            <v>-0.31999999999999984</v>
          </cell>
          <cell r="B370">
            <v>0.37903052615270172</v>
          </cell>
          <cell r="C370" t="e">
            <v>#N/A</v>
          </cell>
        </row>
        <row r="371">
          <cell r="A371">
            <v>-0.31000000000000005</v>
          </cell>
          <cell r="B371">
            <v>0.38022635475132494</v>
          </cell>
          <cell r="C371" t="e">
            <v>#N/A</v>
          </cell>
        </row>
        <row r="372">
          <cell r="A372">
            <v>-0.29999999999999982</v>
          </cell>
          <cell r="B372">
            <v>0.38138781546052414</v>
          </cell>
          <cell r="C372" t="e">
            <v>#N/A</v>
          </cell>
        </row>
        <row r="373">
          <cell r="A373">
            <v>-0.29000000000000004</v>
          </cell>
          <cell r="B373">
            <v>0.38251457066292405</v>
          </cell>
          <cell r="C373" t="e">
            <v>#N/A</v>
          </cell>
        </row>
        <row r="374">
          <cell r="A374">
            <v>-0.2799999999999998</v>
          </cell>
          <cell r="B374">
            <v>0.38360629215347858</v>
          </cell>
          <cell r="C374" t="e">
            <v>#N/A</v>
          </cell>
        </row>
        <row r="375">
          <cell r="A375">
            <v>-0.27</v>
          </cell>
          <cell r="B375">
            <v>0.38466266129874283</v>
          </cell>
          <cell r="C375" t="e">
            <v>#N/A</v>
          </cell>
        </row>
        <row r="376">
          <cell r="A376">
            <v>-0.25999999999999979</v>
          </cell>
          <cell r="B376">
            <v>0.38568336919181612</v>
          </cell>
          <cell r="C376" t="e">
            <v>#N/A</v>
          </cell>
        </row>
        <row r="377">
          <cell r="A377">
            <v>-0.25</v>
          </cell>
          <cell r="B377">
            <v>0.38666811680284924</v>
          </cell>
          <cell r="C377" t="e">
            <v>#N/A</v>
          </cell>
        </row>
        <row r="378">
          <cell r="A378">
            <v>-0.23999999999999977</v>
          </cell>
          <cell r="B378">
            <v>0.38761661512501416</v>
          </cell>
          <cell r="C378" t="e">
            <v>#N/A</v>
          </cell>
        </row>
        <row r="379">
          <cell r="A379">
            <v>-0.22999999999999998</v>
          </cell>
          <cell r="B379">
            <v>0.38852858531583589</v>
          </cell>
          <cell r="C379" t="e">
            <v>#N/A</v>
          </cell>
        </row>
        <row r="380">
          <cell r="A380">
            <v>-0.21999999999999975</v>
          </cell>
          <cell r="B380">
            <v>0.38940375883379047</v>
          </cell>
          <cell r="C380" t="e">
            <v>#N/A</v>
          </cell>
        </row>
        <row r="381">
          <cell r="A381">
            <v>-0.20999999999999996</v>
          </cell>
          <cell r="B381">
            <v>0.39024187757007428</v>
          </cell>
          <cell r="C381" t="e">
            <v>#N/A</v>
          </cell>
        </row>
        <row r="382">
          <cell r="A382">
            <v>-0.19999999999999973</v>
          </cell>
          <cell r="B382">
            <v>0.39104269397545594</v>
          </cell>
          <cell r="C382" t="e">
            <v>#N/A</v>
          </cell>
        </row>
        <row r="383">
          <cell r="A383">
            <v>-0.18999999999999995</v>
          </cell>
          <cell r="B383">
            <v>0.39180597118212113</v>
          </cell>
          <cell r="C383" t="e">
            <v>#N/A</v>
          </cell>
        </row>
        <row r="384">
          <cell r="A384">
            <v>-0.17999999999999972</v>
          </cell>
          <cell r="B384">
            <v>0.39253148312042896</v>
          </cell>
          <cell r="C384" t="e">
            <v>#N/A</v>
          </cell>
        </row>
        <row r="385">
          <cell r="A385">
            <v>-0.16999999999999993</v>
          </cell>
          <cell r="B385">
            <v>0.39321901463049719</v>
          </cell>
          <cell r="C385" t="e">
            <v>#N/A</v>
          </cell>
        </row>
        <row r="386">
          <cell r="A386">
            <v>-0.16000000000000014</v>
          </cell>
          <cell r="B386">
            <v>0.39386836156854083</v>
          </cell>
          <cell r="C386" t="e">
            <v>#N/A</v>
          </cell>
        </row>
        <row r="387">
          <cell r="A387">
            <v>-0.14999999999999991</v>
          </cell>
          <cell r="B387">
            <v>0.39447933090788895</v>
          </cell>
          <cell r="C387" t="e">
            <v>#N/A</v>
          </cell>
        </row>
        <row r="388">
          <cell r="A388">
            <v>-0.14000000000000012</v>
          </cell>
          <cell r="B388">
            <v>0.39505174083461125</v>
          </cell>
          <cell r="C388" t="e">
            <v>#N/A</v>
          </cell>
        </row>
        <row r="389">
          <cell r="A389">
            <v>-0.12999999999999989</v>
          </cell>
          <cell r="B389">
            <v>0.39558542083768738</v>
          </cell>
          <cell r="C389" t="e">
            <v>#N/A</v>
          </cell>
        </row>
        <row r="390">
          <cell r="A390">
            <v>-0.12000000000000011</v>
          </cell>
          <cell r="B390">
            <v>0.3960802117936561</v>
          </cell>
          <cell r="C390" t="e">
            <v>#N/A</v>
          </cell>
        </row>
        <row r="391">
          <cell r="A391">
            <v>-0.10999999999999988</v>
          </cell>
          <cell r="B391">
            <v>0.39653596604568581</v>
          </cell>
          <cell r="C391" t="e">
            <v>#N/A</v>
          </cell>
        </row>
        <row r="392">
          <cell r="A392">
            <v>-0.10000000000000009</v>
          </cell>
          <cell r="B392">
            <v>0.39695254747701181</v>
          </cell>
          <cell r="C392" t="e">
            <v>#N/A</v>
          </cell>
        </row>
        <row r="393">
          <cell r="A393">
            <v>-8.9999999999999858E-2</v>
          </cell>
          <cell r="B393">
            <v>0.39732983157868834</v>
          </cell>
          <cell r="C393" t="e">
            <v>#N/A</v>
          </cell>
        </row>
        <row r="394">
          <cell r="A394">
            <v>-8.0000000000000071E-2</v>
          </cell>
          <cell r="B394">
            <v>0.39766770551160885</v>
          </cell>
          <cell r="C394" t="e">
            <v>#N/A</v>
          </cell>
        </row>
        <row r="395">
          <cell r="A395">
            <v>-6.999999999999984E-2</v>
          </cell>
          <cell r="B395">
            <v>0.39796606816275104</v>
          </cell>
          <cell r="C395" t="e">
            <v>#N/A</v>
          </cell>
        </row>
        <row r="396">
          <cell r="A396">
            <v>-6.0000000000000053E-2</v>
          </cell>
          <cell r="B396">
            <v>0.39822483019560695</v>
          </cell>
          <cell r="C396" t="e">
            <v>#N/A</v>
          </cell>
        </row>
        <row r="397">
          <cell r="A397">
            <v>-4.9999999999999822E-2</v>
          </cell>
          <cell r="B397">
            <v>0.39844391409476404</v>
          </cell>
          <cell r="C397" t="e">
            <v>#N/A</v>
          </cell>
        </row>
        <row r="398">
          <cell r="A398">
            <v>-4.0000000000000036E-2</v>
          </cell>
          <cell r="B398">
            <v>0.39862325420460504</v>
          </cell>
          <cell r="C398" t="e">
            <v>#N/A</v>
          </cell>
        </row>
        <row r="399">
          <cell r="A399">
            <v>-2.9999999999999805E-2</v>
          </cell>
          <cell r="B399">
            <v>0.39876279676209969</v>
          </cell>
          <cell r="C399" t="e">
            <v>#N/A</v>
          </cell>
        </row>
        <row r="400">
          <cell r="A400">
            <v>-2.0000000000000018E-2</v>
          </cell>
          <cell r="B400">
            <v>0.39886249992366613</v>
          </cell>
          <cell r="C400" t="e">
            <v>#N/A</v>
          </cell>
        </row>
        <row r="401">
          <cell r="A401">
            <v>-9.9999999999997868E-3</v>
          </cell>
          <cell r="B401">
            <v>0.39892233378608216</v>
          </cell>
          <cell r="C401" t="e">
            <v>#N/A</v>
          </cell>
        </row>
        <row r="402">
          <cell r="A402">
            <v>0</v>
          </cell>
          <cell r="B402">
            <v>0.3989422804014327</v>
          </cell>
          <cell r="C402">
            <v>0.3989422804014327</v>
          </cell>
        </row>
        <row r="403">
          <cell r="A403">
            <v>9.9999999999997868E-3</v>
          </cell>
          <cell r="B403">
            <v>0.39892233378608216</v>
          </cell>
          <cell r="C403">
            <v>0.39892233378608216</v>
          </cell>
        </row>
        <row r="404">
          <cell r="A404">
            <v>2.0000000000000462E-2</v>
          </cell>
          <cell r="B404">
            <v>0.39886249992366613</v>
          </cell>
          <cell r="C404">
            <v>0.39886249992366613</v>
          </cell>
        </row>
        <row r="405">
          <cell r="A405">
            <v>3.0000000000000249E-2</v>
          </cell>
          <cell r="B405">
            <v>0.39876279676209969</v>
          </cell>
          <cell r="C405">
            <v>0.39876279676209969</v>
          </cell>
        </row>
        <row r="406">
          <cell r="A406">
            <v>4.0000000000000036E-2</v>
          </cell>
          <cell r="B406">
            <v>0.39862325420460504</v>
          </cell>
          <cell r="C406">
            <v>0.39862325420460504</v>
          </cell>
        </row>
        <row r="407">
          <cell r="A407">
            <v>4.9999999999999822E-2</v>
          </cell>
          <cell r="B407">
            <v>0.39844391409476404</v>
          </cell>
          <cell r="C407">
            <v>0.39844391409476404</v>
          </cell>
        </row>
        <row r="408">
          <cell r="A408">
            <v>6.0000000000000497E-2</v>
          </cell>
          <cell r="B408">
            <v>0.39822483019560689</v>
          </cell>
          <cell r="C408">
            <v>0.39822483019560689</v>
          </cell>
        </row>
        <row r="409">
          <cell r="A409">
            <v>7.0000000000000284E-2</v>
          </cell>
          <cell r="B409">
            <v>0.39796606816275104</v>
          </cell>
          <cell r="C409">
            <v>0.39796606816275104</v>
          </cell>
        </row>
        <row r="410">
          <cell r="A410">
            <v>8.0000000000000071E-2</v>
          </cell>
          <cell r="B410">
            <v>0.39766770551160885</v>
          </cell>
          <cell r="C410">
            <v>0.39766770551160885</v>
          </cell>
        </row>
        <row r="411">
          <cell r="A411">
            <v>8.9999999999999858E-2</v>
          </cell>
          <cell r="B411">
            <v>0.39732983157868834</v>
          </cell>
          <cell r="C411">
            <v>0.39732983157868834</v>
          </cell>
        </row>
        <row r="412">
          <cell r="A412">
            <v>9.9999999999999645E-2</v>
          </cell>
          <cell r="B412">
            <v>0.39695254747701181</v>
          </cell>
          <cell r="C412">
            <v>0.39695254747701181</v>
          </cell>
        </row>
        <row r="413">
          <cell r="A413">
            <v>0.11000000000000032</v>
          </cell>
          <cell r="B413">
            <v>0.39653596604568575</v>
          </cell>
          <cell r="C413">
            <v>0.39653596604568575</v>
          </cell>
        </row>
        <row r="414">
          <cell r="A414">
            <v>0.12000000000000011</v>
          </cell>
          <cell r="B414">
            <v>0.3960802117936561</v>
          </cell>
          <cell r="C414">
            <v>0.3960802117936561</v>
          </cell>
        </row>
        <row r="415">
          <cell r="A415">
            <v>0.12999999999999989</v>
          </cell>
          <cell r="B415">
            <v>0.39558542083768738</v>
          </cell>
          <cell r="C415">
            <v>0.39558542083768738</v>
          </cell>
        </row>
        <row r="416">
          <cell r="A416">
            <v>0.13999999999999968</v>
          </cell>
          <cell r="B416">
            <v>0.39505174083461131</v>
          </cell>
          <cell r="C416">
            <v>0.39505174083461131</v>
          </cell>
        </row>
        <row r="417">
          <cell r="A417">
            <v>0.15000000000000036</v>
          </cell>
          <cell r="B417">
            <v>0.39447933090788889</v>
          </cell>
          <cell r="C417">
            <v>0.39447933090788889</v>
          </cell>
        </row>
        <row r="418">
          <cell r="A418">
            <v>0.16000000000000014</v>
          </cell>
          <cell r="B418">
            <v>0.39386836156854083</v>
          </cell>
          <cell r="C418">
            <v>0.39386836156854083</v>
          </cell>
        </row>
        <row r="419">
          <cell r="A419">
            <v>0.16999999999999993</v>
          </cell>
          <cell r="B419">
            <v>0.39321901463049719</v>
          </cell>
          <cell r="C419">
            <v>0.39321901463049719</v>
          </cell>
        </row>
        <row r="420">
          <cell r="A420">
            <v>0.17999999999999972</v>
          </cell>
          <cell r="B420">
            <v>0.39253148312042896</v>
          </cell>
          <cell r="C420">
            <v>0.39253148312042896</v>
          </cell>
        </row>
        <row r="421">
          <cell r="A421">
            <v>0.19000000000000039</v>
          </cell>
          <cell r="B421">
            <v>0.39180597118212107</v>
          </cell>
          <cell r="C421">
            <v>0.39180597118212107</v>
          </cell>
        </row>
        <row r="422">
          <cell r="A422">
            <v>0.20000000000000018</v>
          </cell>
          <cell r="B422">
            <v>0.39104269397545588</v>
          </cell>
          <cell r="C422">
            <v>0.39104269397545588</v>
          </cell>
        </row>
        <row r="423">
          <cell r="A423">
            <v>0.20999999999999996</v>
          </cell>
          <cell r="B423">
            <v>0.39024187757007428</v>
          </cell>
          <cell r="C423">
            <v>0.39024187757007428</v>
          </cell>
        </row>
        <row r="424">
          <cell r="A424">
            <v>0.21999999999999975</v>
          </cell>
          <cell r="B424">
            <v>0.38940375883379047</v>
          </cell>
          <cell r="C424">
            <v>0.38940375883379047</v>
          </cell>
        </row>
        <row r="425">
          <cell r="A425">
            <v>0.23000000000000043</v>
          </cell>
          <cell r="B425">
            <v>0.38852858531583589</v>
          </cell>
          <cell r="C425">
            <v>0.38852858531583589</v>
          </cell>
        </row>
        <row r="426">
          <cell r="A426">
            <v>0.24000000000000021</v>
          </cell>
          <cell r="B426">
            <v>0.38761661512501411</v>
          </cell>
          <cell r="C426">
            <v>0.38761661512501411</v>
          </cell>
        </row>
        <row r="427">
          <cell r="A427">
            <v>0.25</v>
          </cell>
          <cell r="B427">
            <v>0.38666811680284924</v>
          </cell>
          <cell r="C427">
            <v>0.38666811680284924</v>
          </cell>
        </row>
        <row r="428">
          <cell r="A428">
            <v>0.25999999999999979</v>
          </cell>
          <cell r="B428">
            <v>0.38568336919181612</v>
          </cell>
          <cell r="C428">
            <v>0.38568336919181612</v>
          </cell>
        </row>
        <row r="429">
          <cell r="A429">
            <v>0.27000000000000046</v>
          </cell>
          <cell r="B429">
            <v>0.38466266129874277</v>
          </cell>
          <cell r="C429">
            <v>0.38466266129874277</v>
          </cell>
        </row>
        <row r="430">
          <cell r="A430">
            <v>0.28000000000000025</v>
          </cell>
          <cell r="B430">
            <v>0.38360629215347852</v>
          </cell>
          <cell r="C430">
            <v>0.38360629215347852</v>
          </cell>
        </row>
        <row r="431">
          <cell r="A431">
            <v>0.29000000000000004</v>
          </cell>
          <cell r="B431">
            <v>0.38251457066292405</v>
          </cell>
          <cell r="C431">
            <v>0.38251457066292405</v>
          </cell>
        </row>
        <row r="432">
          <cell r="A432">
            <v>0.29999999999999982</v>
          </cell>
          <cell r="B432">
            <v>0.38138781546052414</v>
          </cell>
          <cell r="C432">
            <v>0.38138781546052414</v>
          </cell>
        </row>
        <row r="433">
          <cell r="A433">
            <v>0.3100000000000005</v>
          </cell>
          <cell r="B433">
            <v>0.38022635475132488</v>
          </cell>
          <cell r="C433">
            <v>0.38022635475132488</v>
          </cell>
        </row>
        <row r="434">
          <cell r="A434">
            <v>0.32000000000000028</v>
          </cell>
          <cell r="B434">
            <v>0.37903052615270166</v>
          </cell>
          <cell r="C434">
            <v>0.37903052615270166</v>
          </cell>
        </row>
        <row r="435">
          <cell r="A435">
            <v>0.33000000000000007</v>
          </cell>
          <cell r="B435">
            <v>0.37780067653086458</v>
          </cell>
          <cell r="C435">
            <v>0.37780067653086458</v>
          </cell>
        </row>
        <row r="436">
          <cell r="A436">
            <v>0.33999999999999986</v>
          </cell>
          <cell r="B436">
            <v>0.37653716183325397</v>
          </cell>
          <cell r="C436">
            <v>0.37653716183325397</v>
          </cell>
        </row>
        <row r="437">
          <cell r="A437">
            <v>0.35000000000000053</v>
          </cell>
          <cell r="B437">
            <v>0.37524034691693781</v>
          </cell>
          <cell r="C437">
            <v>0.37524034691693781</v>
          </cell>
        </row>
        <row r="438">
          <cell r="A438">
            <v>0.36000000000000032</v>
          </cell>
          <cell r="B438">
            <v>0.37391060537312837</v>
          </cell>
          <cell r="C438">
            <v>0.37391060537312837</v>
          </cell>
        </row>
        <row r="439">
          <cell r="A439">
            <v>0.37000000000000011</v>
          </cell>
          <cell r="B439">
            <v>0.37254831934793342</v>
          </cell>
          <cell r="C439">
            <v>0.37254831934793342</v>
          </cell>
        </row>
        <row r="440">
          <cell r="A440">
            <v>0.37999999999999989</v>
          </cell>
          <cell r="B440">
            <v>0.37115387935946603</v>
          </cell>
          <cell r="C440">
            <v>0.37115387935946603</v>
          </cell>
        </row>
        <row r="441">
          <cell r="A441">
            <v>0.38999999999999968</v>
          </cell>
          <cell r="B441">
            <v>0.36972768411143242</v>
          </cell>
          <cell r="C441">
            <v>0.36972768411143242</v>
          </cell>
        </row>
        <row r="442">
          <cell r="A442">
            <v>0.40000000000000036</v>
          </cell>
          <cell r="B442">
            <v>0.36827014030332328</v>
          </cell>
          <cell r="C442">
            <v>0.36827014030332328</v>
          </cell>
        </row>
        <row r="443">
          <cell r="A443">
            <v>0.41000000000000014</v>
          </cell>
          <cell r="B443">
            <v>0.36678166243733612</v>
          </cell>
          <cell r="C443">
            <v>0.36678166243733612</v>
          </cell>
        </row>
        <row r="444">
          <cell r="A444">
            <v>0.41999999999999993</v>
          </cell>
          <cell r="B444">
            <v>0.36526267262215389</v>
          </cell>
          <cell r="C444">
            <v>0.36526267262215389</v>
          </cell>
        </row>
        <row r="445">
          <cell r="A445">
            <v>0.42999999999999972</v>
          </cell>
          <cell r="B445">
            <v>0.36371360037371347</v>
          </cell>
          <cell r="C445">
            <v>0.36371360037371347</v>
          </cell>
        </row>
        <row r="446">
          <cell r="A446">
            <v>0.44000000000000039</v>
          </cell>
          <cell r="B446">
            <v>0.36213488241309216</v>
          </cell>
          <cell r="C446">
            <v>0.36213488241309216</v>
          </cell>
        </row>
        <row r="447">
          <cell r="A447">
            <v>0.45000000000000018</v>
          </cell>
          <cell r="B447">
            <v>0.36052696246164795</v>
          </cell>
          <cell r="C447">
            <v>0.36052696246164795</v>
          </cell>
        </row>
        <row r="448">
          <cell r="A448">
            <v>0.45999999999999996</v>
          </cell>
          <cell r="B448">
            <v>0.35889029103354464</v>
          </cell>
          <cell r="C448">
            <v>0.35889029103354464</v>
          </cell>
        </row>
        <row r="449">
          <cell r="A449">
            <v>0.46999999999999975</v>
          </cell>
          <cell r="B449">
            <v>0.35722532522580086</v>
          </cell>
          <cell r="C449">
            <v>0.35722532522580086</v>
          </cell>
        </row>
        <row r="450">
          <cell r="A450">
            <v>0.48000000000000043</v>
          </cell>
          <cell r="B450">
            <v>0.35553252850599704</v>
          </cell>
          <cell r="C450">
            <v>0.35553252850599704</v>
          </cell>
        </row>
        <row r="451">
          <cell r="A451">
            <v>0.49000000000000021</v>
          </cell>
          <cell r="B451">
            <v>0.35381237049777964</v>
          </cell>
          <cell r="C451">
            <v>0.35381237049777964</v>
          </cell>
        </row>
        <row r="452">
          <cell r="A452">
            <v>0.5</v>
          </cell>
          <cell r="B452">
            <v>0.35206532676429952</v>
          </cell>
          <cell r="C452">
            <v>0.35206532676429952</v>
          </cell>
        </row>
        <row r="453">
          <cell r="A453">
            <v>0.50999999999999979</v>
          </cell>
          <cell r="B453">
            <v>0.35029187858972588</v>
          </cell>
          <cell r="C453">
            <v>0.35029187858972588</v>
          </cell>
        </row>
        <row r="454">
          <cell r="A454">
            <v>0.52000000000000046</v>
          </cell>
          <cell r="B454">
            <v>0.34849251275897447</v>
          </cell>
          <cell r="C454">
            <v>0.34849251275897447</v>
          </cell>
        </row>
        <row r="455">
          <cell r="A455">
            <v>0.53000000000000025</v>
          </cell>
          <cell r="B455">
            <v>0.3466677213357916</v>
          </cell>
          <cell r="C455">
            <v>0.3466677213357916</v>
          </cell>
        </row>
        <row r="456">
          <cell r="A456">
            <v>0.54</v>
          </cell>
          <cell r="B456">
            <v>0.34481800143933333</v>
          </cell>
          <cell r="C456">
            <v>0.34481800143933333</v>
          </cell>
        </row>
        <row r="457">
          <cell r="A457">
            <v>0.54999999999999982</v>
          </cell>
          <cell r="B457">
            <v>0.3429438550193839</v>
          </cell>
          <cell r="C457">
            <v>0.3429438550193839</v>
          </cell>
        </row>
        <row r="458">
          <cell r="A458">
            <v>0.5600000000000005</v>
          </cell>
          <cell r="B458">
            <v>0.34104578863035245</v>
          </cell>
          <cell r="C458">
            <v>0.34104578863035245</v>
          </cell>
        </row>
        <row r="459">
          <cell r="A459">
            <v>0.57000000000000028</v>
          </cell>
          <cell r="B459">
            <v>0.33912431320419212</v>
          </cell>
          <cell r="C459">
            <v>0.33912431320419212</v>
          </cell>
        </row>
        <row r="460">
          <cell r="A460">
            <v>0.58000000000000007</v>
          </cell>
          <cell r="B460">
            <v>0.33717994382238053</v>
          </cell>
          <cell r="C460">
            <v>0.33717994382238053</v>
          </cell>
        </row>
        <row r="461">
          <cell r="A461">
            <v>0.58999999999999986</v>
          </cell>
          <cell r="B461">
            <v>0.33521319948710615</v>
          </cell>
          <cell r="C461">
            <v>0.33521319948710615</v>
          </cell>
        </row>
        <row r="462">
          <cell r="A462">
            <v>0.60000000000000053</v>
          </cell>
          <cell r="B462">
            <v>0.33322460289179956</v>
          </cell>
          <cell r="C462">
            <v>0.33322460289179956</v>
          </cell>
        </row>
        <row r="463">
          <cell r="A463">
            <v>0.61000000000000032</v>
          </cell>
          <cell r="B463">
            <v>0.33121468019115285</v>
          </cell>
          <cell r="C463">
            <v>0.33121468019115285</v>
          </cell>
        </row>
        <row r="464">
          <cell r="A464">
            <v>0.62000000000000011</v>
          </cell>
          <cell r="B464">
            <v>0.32918396077076478</v>
          </cell>
          <cell r="C464">
            <v>0.32918396077076478</v>
          </cell>
        </row>
        <row r="465">
          <cell r="A465">
            <v>0.62999999999999989</v>
          </cell>
          <cell r="B465">
            <v>0.32713297701655447</v>
          </cell>
          <cell r="C465">
            <v>0.32713297701655447</v>
          </cell>
        </row>
        <row r="466">
          <cell r="A466">
            <v>0.63999999999999968</v>
          </cell>
          <cell r="B466">
            <v>0.32506226408408218</v>
          </cell>
          <cell r="C466">
            <v>0.32506226408408218</v>
          </cell>
        </row>
        <row r="467">
          <cell r="A467">
            <v>0.65000000000000036</v>
          </cell>
          <cell r="B467">
            <v>0.32297235966791421</v>
          </cell>
          <cell r="C467">
            <v>0.32297235966791421</v>
          </cell>
        </row>
        <row r="468">
          <cell r="A468">
            <v>0.66000000000000014</v>
          </cell>
          <cell r="B468">
            <v>0.32086380377117246</v>
          </cell>
          <cell r="C468">
            <v>0.32086380377117246</v>
          </cell>
        </row>
        <row r="469">
          <cell r="A469">
            <v>0.66999999999999993</v>
          </cell>
          <cell r="B469">
            <v>0.31873713847540158</v>
          </cell>
          <cell r="C469">
            <v>0.31873713847540158</v>
          </cell>
        </row>
        <row r="470">
          <cell r="A470">
            <v>0.67999999999999972</v>
          </cell>
          <cell r="B470">
            <v>0.31659290771089288</v>
          </cell>
          <cell r="C470">
            <v>0.31659290771089288</v>
          </cell>
        </row>
        <row r="471">
          <cell r="A471">
            <v>0.69000000000000039</v>
          </cell>
          <cell r="B471">
            <v>0.31443165702759723</v>
          </cell>
          <cell r="C471">
            <v>0.31443165702759723</v>
          </cell>
        </row>
        <row r="472">
          <cell r="A472">
            <v>0.70000000000000018</v>
          </cell>
          <cell r="B472">
            <v>0.31225393336676122</v>
          </cell>
          <cell r="C472">
            <v>0.31225393336676122</v>
          </cell>
        </row>
        <row r="473">
          <cell r="A473">
            <v>0.71</v>
          </cell>
          <cell r="B473">
            <v>0.31006028483341613</v>
          </cell>
          <cell r="C473">
            <v>0.31006028483341613</v>
          </cell>
        </row>
        <row r="474">
          <cell r="A474">
            <v>0.71999999999999975</v>
          </cell>
          <cell r="B474">
            <v>0.30785126046985301</v>
          </cell>
          <cell r="C474">
            <v>0.30785126046985301</v>
          </cell>
        </row>
        <row r="475">
          <cell r="A475">
            <v>0.73000000000000043</v>
          </cell>
          <cell r="B475">
            <v>0.30562741003020982</v>
          </cell>
          <cell r="C475" t="e">
            <v>#N/A</v>
          </cell>
        </row>
        <row r="476">
          <cell r="A476">
            <v>0.74000000000000021</v>
          </cell>
          <cell r="B476">
            <v>0.30338928375630009</v>
          </cell>
          <cell r="C476" t="e">
            <v>#N/A</v>
          </cell>
        </row>
        <row r="477">
          <cell r="A477">
            <v>0.75</v>
          </cell>
          <cell r="B477">
            <v>0.30113743215480443</v>
          </cell>
          <cell r="C477" t="e">
            <v>#N/A</v>
          </cell>
        </row>
        <row r="478">
          <cell r="A478">
            <v>0.75999999999999979</v>
          </cell>
          <cell r="B478">
            <v>0.29887240577595287</v>
          </cell>
          <cell r="C478" t="e">
            <v>#N/A</v>
          </cell>
        </row>
        <row r="479">
          <cell r="A479">
            <v>0.77000000000000046</v>
          </cell>
          <cell r="B479">
            <v>0.29659475499381566</v>
          </cell>
          <cell r="C479" t="e">
            <v>#N/A</v>
          </cell>
        </row>
        <row r="480">
          <cell r="A480">
            <v>0.78000000000000025</v>
          </cell>
          <cell r="B480">
            <v>0.29430502978832507</v>
          </cell>
          <cell r="C480" t="e">
            <v>#N/A</v>
          </cell>
        </row>
        <row r="481">
          <cell r="A481">
            <v>0.79</v>
          </cell>
          <cell r="B481">
            <v>0.29200377952914142</v>
          </cell>
          <cell r="C481" t="e">
            <v>#N/A</v>
          </cell>
        </row>
        <row r="482">
          <cell r="A482">
            <v>0.79999999999999982</v>
          </cell>
          <cell r="B482">
            <v>0.28969155276148278</v>
          </cell>
          <cell r="C482" t="e">
            <v>#N/A</v>
          </cell>
        </row>
        <row r="483">
          <cell r="A483">
            <v>0.8100000000000005</v>
          </cell>
          <cell r="B483">
            <v>0.28736889699402818</v>
          </cell>
          <cell r="C483" t="e">
            <v>#N/A</v>
          </cell>
        </row>
        <row r="484">
          <cell r="A484">
            <v>0.82000000000000028</v>
          </cell>
          <cell r="B484">
            <v>0.28503635848900716</v>
          </cell>
          <cell r="C484" t="e">
            <v>#N/A</v>
          </cell>
        </row>
        <row r="485">
          <cell r="A485">
            <v>0.83000000000000007</v>
          </cell>
          <cell r="B485">
            <v>0.28269448205458025</v>
          </cell>
          <cell r="C485" t="e">
            <v>#N/A</v>
          </cell>
        </row>
        <row r="486">
          <cell r="A486">
            <v>0.83999999999999986</v>
          </cell>
          <cell r="B486">
            <v>0.28034381083962062</v>
          </cell>
          <cell r="C486" t="e">
            <v>#N/A</v>
          </cell>
        </row>
        <row r="487">
          <cell r="A487">
            <v>0.85000000000000053</v>
          </cell>
          <cell r="B487">
            <v>0.27798488613099637</v>
          </cell>
          <cell r="C487" t="e">
            <v>#N/A</v>
          </cell>
        </row>
        <row r="488">
          <cell r="A488">
            <v>0.86000000000000032</v>
          </cell>
          <cell r="B488">
            <v>0.27561824715345662</v>
          </cell>
          <cell r="C488" t="e">
            <v>#N/A</v>
          </cell>
        </row>
        <row r="489">
          <cell r="A489">
            <v>0.87000000000000011</v>
          </cell>
          <cell r="B489">
            <v>0.27324443087221623</v>
          </cell>
          <cell r="C489" t="e">
            <v>#N/A</v>
          </cell>
        </row>
        <row r="490">
          <cell r="A490">
            <v>0.87999999999999989</v>
          </cell>
          <cell r="B490">
            <v>0.27086397179833804</v>
          </cell>
          <cell r="C490" t="e">
            <v>#N/A</v>
          </cell>
        </row>
        <row r="491">
          <cell r="A491">
            <v>0.88999999999999968</v>
          </cell>
          <cell r="B491">
            <v>0.26847740179700241</v>
          </cell>
          <cell r="C491" t="e">
            <v>#N/A</v>
          </cell>
        </row>
        <row r="492">
          <cell r="A492">
            <v>0.90000000000000036</v>
          </cell>
          <cell r="B492">
            <v>0.26608524989875476</v>
          </cell>
          <cell r="C492" t="e">
            <v>#N/A</v>
          </cell>
        </row>
        <row r="493">
          <cell r="A493">
            <v>0.91000000000000014</v>
          </cell>
          <cell r="B493">
            <v>0.26368804211381813</v>
          </cell>
          <cell r="C493" t="e">
            <v>#N/A</v>
          </cell>
        </row>
        <row r="494">
          <cell r="A494">
            <v>0.91999999999999993</v>
          </cell>
          <cell r="B494">
            <v>0.26128630124955315</v>
          </cell>
          <cell r="C494" t="e">
            <v>#N/A</v>
          </cell>
        </row>
        <row r="495">
          <cell r="A495">
            <v>0.92999999999999972</v>
          </cell>
          <cell r="B495">
            <v>0.25888054673114891</v>
          </cell>
          <cell r="C495" t="e">
            <v>#N/A</v>
          </cell>
        </row>
        <row r="496">
          <cell r="A496">
            <v>0.94000000000000039</v>
          </cell>
          <cell r="B496">
            <v>0.25647129442562028</v>
          </cell>
          <cell r="C496" t="e">
            <v>#N/A</v>
          </cell>
        </row>
        <row r="497">
          <cell r="A497">
            <v>0.95000000000000018</v>
          </cell>
          <cell r="B497">
            <v>0.25405905646918897</v>
          </cell>
          <cell r="C497" t="e">
            <v>#N/A</v>
          </cell>
        </row>
        <row r="498">
          <cell r="A498">
            <v>0.96</v>
          </cell>
          <cell r="B498">
            <v>0.25164434109811712</v>
          </cell>
          <cell r="C498" t="e">
            <v>#N/A</v>
          </cell>
        </row>
        <row r="499">
          <cell r="A499">
            <v>0.96999999999999975</v>
          </cell>
          <cell r="B499">
            <v>0.249227652483066</v>
          </cell>
          <cell r="C499" t="e">
            <v>#N/A</v>
          </cell>
        </row>
        <row r="500">
          <cell r="A500">
            <v>0.98000000000000043</v>
          </cell>
          <cell r="B500">
            <v>0.24680949056704266</v>
          </cell>
          <cell r="C500" t="e">
            <v>#N/A</v>
          </cell>
        </row>
        <row r="501">
          <cell r="A501">
            <v>0.99000000000000021</v>
          </cell>
          <cell r="B501">
            <v>0.24439035090699954</v>
          </cell>
          <cell r="C501" t="e">
            <v>#N/A</v>
          </cell>
        </row>
        <row r="502">
          <cell r="A502">
            <v>1</v>
          </cell>
          <cell r="B502">
            <v>0.24197072451914337</v>
          </cell>
          <cell r="C502" t="e">
            <v>#N/A</v>
          </cell>
        </row>
        <row r="503">
          <cell r="A503">
            <v>1.0099999999999998</v>
          </cell>
          <cell r="B503">
            <v>0.23955109772801339</v>
          </cell>
          <cell r="C503" t="e">
            <v>#N/A</v>
          </cell>
        </row>
        <row r="504">
          <cell r="A504">
            <v>1.0200000000000005</v>
          </cell>
          <cell r="B504">
            <v>0.23713195201937948</v>
          </cell>
          <cell r="C504" t="e">
            <v>#N/A</v>
          </cell>
        </row>
        <row r="505">
          <cell r="A505">
            <v>1.0300000000000002</v>
          </cell>
          <cell r="B505">
            <v>0.23471376389701173</v>
          </cell>
          <cell r="C505" t="e">
            <v>#N/A</v>
          </cell>
        </row>
        <row r="506">
          <cell r="A506">
            <v>1.04</v>
          </cell>
          <cell r="B506">
            <v>0.2322970047433662</v>
          </cell>
          <cell r="C506" t="e">
            <v>#N/A</v>
          </cell>
        </row>
        <row r="507">
          <cell r="A507">
            <v>1.0499999999999998</v>
          </cell>
          <cell r="B507">
            <v>0.2298821406842331</v>
          </cell>
          <cell r="C507" t="e">
            <v>#N/A</v>
          </cell>
        </row>
        <row r="508">
          <cell r="A508">
            <v>1.0600000000000005</v>
          </cell>
          <cell r="B508">
            <v>0.22746963245738577</v>
          </cell>
          <cell r="C508" t="e">
            <v>#N/A</v>
          </cell>
        </row>
        <row r="509">
          <cell r="A509">
            <v>1.0700000000000003</v>
          </cell>
          <cell r="B509">
            <v>0.22505993528526957</v>
          </cell>
          <cell r="C509" t="e">
            <v>#N/A</v>
          </cell>
        </row>
        <row r="510">
          <cell r="A510">
            <v>1.08</v>
          </cell>
          <cell r="B510">
            <v>0.22265349875176113</v>
          </cell>
          <cell r="C510" t="e">
            <v>#N/A</v>
          </cell>
        </row>
        <row r="511">
          <cell r="A511">
            <v>1.0899999999999999</v>
          </cell>
          <cell r="B511">
            <v>0.22025076668303334</v>
          </cell>
          <cell r="C511" t="e">
            <v>#N/A</v>
          </cell>
        </row>
        <row r="512">
          <cell r="A512">
            <v>1.1000000000000005</v>
          </cell>
          <cell r="B512">
            <v>0.21785217703255041</v>
          </cell>
          <cell r="C512" t="e">
            <v>#N/A</v>
          </cell>
        </row>
        <row r="513">
          <cell r="A513">
            <v>1.1100000000000003</v>
          </cell>
          <cell r="B513">
            <v>0.21545816177021965</v>
          </cell>
          <cell r="C513" t="e">
            <v>#N/A</v>
          </cell>
        </row>
        <row r="514">
          <cell r="A514">
            <v>1.1200000000000001</v>
          </cell>
          <cell r="B514">
            <v>0.21306914677571784</v>
          </cell>
          <cell r="C514" t="e">
            <v>#N/A</v>
          </cell>
        </row>
        <row r="515">
          <cell r="A515">
            <v>1.1299999999999999</v>
          </cell>
          <cell r="B515">
            <v>0.21068555173601533</v>
          </cell>
          <cell r="C515" t="e">
            <v>#N/A</v>
          </cell>
        </row>
        <row r="516">
          <cell r="A516">
            <v>1.1399999999999997</v>
          </cell>
          <cell r="B516">
            <v>0.20830779004710845</v>
          </cell>
          <cell r="C516" t="e">
            <v>#N/A</v>
          </cell>
        </row>
        <row r="517">
          <cell r="A517">
            <v>1.1500000000000004</v>
          </cell>
          <cell r="B517">
            <v>0.20593626871997464</v>
          </cell>
          <cell r="C517" t="e">
            <v>#N/A</v>
          </cell>
        </row>
        <row r="518">
          <cell r="A518">
            <v>1.1600000000000001</v>
          </cell>
          <cell r="B518">
            <v>0.20357138829075938</v>
          </cell>
          <cell r="C518" t="e">
            <v>#N/A</v>
          </cell>
        </row>
        <row r="519">
          <cell r="A519">
            <v>1.17</v>
          </cell>
          <cell r="B519">
            <v>0.2012135427351974</v>
          </cell>
          <cell r="C519" t="e">
            <v>#N/A</v>
          </cell>
        </row>
        <row r="520">
          <cell r="A520">
            <v>1.1799999999999997</v>
          </cell>
          <cell r="B520">
            <v>0.19886311938727594</v>
          </cell>
          <cell r="C520" t="e">
            <v>#N/A</v>
          </cell>
        </row>
        <row r="521">
          <cell r="A521">
            <v>1.1900000000000004</v>
          </cell>
          <cell r="B521">
            <v>0.19652049886213643</v>
          </cell>
          <cell r="C521" t="e">
            <v>#N/A</v>
          </cell>
        </row>
        <row r="522">
          <cell r="A522">
            <v>1.2000000000000002</v>
          </cell>
          <cell r="B522">
            <v>0.19418605498321292</v>
          </cell>
          <cell r="C522" t="e">
            <v>#N/A</v>
          </cell>
        </row>
        <row r="523">
          <cell r="A523">
            <v>1.21</v>
          </cell>
          <cell r="B523">
            <v>0.19186015471359938</v>
          </cell>
          <cell r="C523" t="e">
            <v>#N/A</v>
          </cell>
        </row>
        <row r="524">
          <cell r="A524">
            <v>1.2199999999999998</v>
          </cell>
          <cell r="B524">
            <v>0.1895431580916403</v>
          </cell>
          <cell r="C524" t="e">
            <v>#N/A</v>
          </cell>
        </row>
        <row r="525">
          <cell r="A525">
            <v>1.2300000000000004</v>
          </cell>
          <cell r="B525">
            <v>0.18723541817072945</v>
          </cell>
          <cell r="C525" t="e">
            <v>#N/A</v>
          </cell>
        </row>
        <row r="526">
          <cell r="A526">
            <v>1.2400000000000002</v>
          </cell>
          <cell r="B526">
            <v>0.18493728096330525</v>
          </cell>
          <cell r="C526" t="e">
            <v>#N/A</v>
          </cell>
        </row>
        <row r="527">
          <cell r="A527">
            <v>1.25</v>
          </cell>
          <cell r="B527">
            <v>0.18264908538902191</v>
          </cell>
          <cell r="C527" t="e">
            <v>#N/A</v>
          </cell>
        </row>
        <row r="528">
          <cell r="A528">
            <v>1.2599999999999998</v>
          </cell>
          <cell r="B528">
            <v>0.18037116322708038</v>
          </cell>
          <cell r="C528" t="e">
            <v>#N/A</v>
          </cell>
        </row>
        <row r="529">
          <cell r="A529">
            <v>1.2700000000000005</v>
          </cell>
          <cell r="B529">
            <v>0.17810383907269348</v>
          </cell>
          <cell r="C529" t="e">
            <v>#N/A</v>
          </cell>
        </row>
        <row r="530">
          <cell r="A530">
            <v>1.2800000000000002</v>
          </cell>
          <cell r="B530">
            <v>0.17584743029766231</v>
          </cell>
          <cell r="C530" t="e">
            <v>#N/A</v>
          </cell>
        </row>
        <row r="531">
          <cell r="A531">
            <v>1.29</v>
          </cell>
          <cell r="B531">
            <v>0.17360224701503299</v>
          </cell>
          <cell r="C531" t="e">
            <v>#N/A</v>
          </cell>
        </row>
        <row r="532">
          <cell r="A532">
            <v>1.2999999999999998</v>
          </cell>
          <cell r="B532">
            <v>0.17136859204780741</v>
          </cell>
          <cell r="C532" t="e">
            <v>#N/A</v>
          </cell>
        </row>
        <row r="533">
          <cell r="A533">
            <v>1.3100000000000005</v>
          </cell>
          <cell r="B533">
            <v>0.1691467609016723</v>
          </cell>
          <cell r="C533" t="e">
            <v>#N/A</v>
          </cell>
        </row>
        <row r="534">
          <cell r="A534">
            <v>1.3200000000000003</v>
          </cell>
          <cell r="B534">
            <v>0.16693704174171375</v>
          </cell>
          <cell r="C534" t="e">
            <v>#N/A</v>
          </cell>
        </row>
        <row r="535">
          <cell r="A535">
            <v>1.33</v>
          </cell>
          <cell r="B535">
            <v>0.1647397153730768</v>
          </cell>
          <cell r="C535" t="e">
            <v>#N/A</v>
          </cell>
        </row>
        <row r="536">
          <cell r="A536">
            <v>1.3399999999999999</v>
          </cell>
          <cell r="B536">
            <v>0.16255505522553418</v>
          </cell>
          <cell r="C536" t="e">
            <v>#N/A</v>
          </cell>
        </row>
        <row r="537">
          <cell r="A537">
            <v>1.3500000000000005</v>
          </cell>
          <cell r="B537">
            <v>0.16038332734191951</v>
          </cell>
          <cell r="C537" t="e">
            <v>#N/A</v>
          </cell>
        </row>
        <row r="538">
          <cell r="A538">
            <v>1.3600000000000003</v>
          </cell>
          <cell r="B538">
            <v>0.15822479037038298</v>
          </cell>
          <cell r="C538" t="e">
            <v>#N/A</v>
          </cell>
        </row>
        <row r="539">
          <cell r="A539">
            <v>1.37</v>
          </cell>
          <cell r="B539">
            <v>0.15607969556042084</v>
          </cell>
          <cell r="C539" t="e">
            <v>#N/A</v>
          </cell>
        </row>
        <row r="540">
          <cell r="A540">
            <v>1.38</v>
          </cell>
          <cell r="B540">
            <v>0.15394828676263372</v>
          </cell>
          <cell r="C540" t="e">
            <v>#N/A</v>
          </cell>
        </row>
        <row r="541">
          <cell r="A541">
            <v>1.3899999999999997</v>
          </cell>
          <cell r="B541">
            <v>0.15183080043216174</v>
          </cell>
          <cell r="C541" t="e">
            <v>#N/A</v>
          </cell>
        </row>
        <row r="542">
          <cell r="A542">
            <v>1.4000000000000004</v>
          </cell>
          <cell r="B542">
            <v>0.14972746563574479</v>
          </cell>
          <cell r="C542" t="e">
            <v>#N/A</v>
          </cell>
        </row>
        <row r="543">
          <cell r="A543">
            <v>1.4100000000000001</v>
          </cell>
          <cell r="B543">
            <v>0.14763850406235568</v>
          </cell>
          <cell r="C543" t="e">
            <v>#N/A</v>
          </cell>
        </row>
        <row r="544">
          <cell r="A544">
            <v>1.42</v>
          </cell>
          <cell r="B544">
            <v>0.14556413003734761</v>
          </cell>
          <cell r="C544" t="e">
            <v>#N/A</v>
          </cell>
        </row>
        <row r="545">
          <cell r="A545">
            <v>1.4299999999999997</v>
          </cell>
          <cell r="B545">
            <v>0.14350455054006248</v>
          </cell>
          <cell r="C545" t="e">
            <v>#N/A</v>
          </cell>
        </row>
        <row r="546">
          <cell r="A546">
            <v>1.4400000000000004</v>
          </cell>
          <cell r="B546">
            <v>0.1414599652248387</v>
          </cell>
          <cell r="C546" t="e">
            <v>#N/A</v>
          </cell>
        </row>
        <row r="547">
          <cell r="A547">
            <v>1.4500000000000002</v>
          </cell>
          <cell r="B547">
            <v>0.13943056644536023</v>
          </cell>
          <cell r="C547" t="e">
            <v>#N/A</v>
          </cell>
        </row>
        <row r="548">
          <cell r="A548">
            <v>1.46</v>
          </cell>
          <cell r="B548">
            <v>0.13741653928228179</v>
          </cell>
          <cell r="C548" t="e">
            <v>#N/A</v>
          </cell>
        </row>
        <row r="549">
          <cell r="A549">
            <v>1.4699999999999998</v>
          </cell>
          <cell r="B549">
            <v>0.13541806157407132</v>
          </cell>
          <cell r="C549" t="e">
            <v>#N/A</v>
          </cell>
        </row>
        <row r="550">
          <cell r="A550">
            <v>1.4800000000000004</v>
          </cell>
          <cell r="B550">
            <v>0.1334353039510022</v>
          </cell>
          <cell r="C550" t="e">
            <v>#N/A</v>
          </cell>
        </row>
        <row r="551">
          <cell r="A551">
            <v>1.4900000000000002</v>
          </cell>
          <cell r="B551">
            <v>0.13146842987223098</v>
          </cell>
          <cell r="C551" t="e">
            <v>#N/A</v>
          </cell>
        </row>
        <row r="552">
          <cell r="A552">
            <v>1.5</v>
          </cell>
          <cell r="B552">
            <v>0.12951759566589174</v>
          </cell>
          <cell r="C552" t="e">
            <v>#N/A</v>
          </cell>
        </row>
        <row r="553">
          <cell r="A553">
            <v>1.5099999999999998</v>
          </cell>
          <cell r="B553">
            <v>0.12758295057214192</v>
          </cell>
          <cell r="C553" t="e">
            <v>#N/A</v>
          </cell>
        </row>
        <row r="554">
          <cell r="A554">
            <v>1.5200000000000005</v>
          </cell>
          <cell r="B554">
            <v>0.12566463678908804</v>
          </cell>
          <cell r="C554" t="e">
            <v>#N/A</v>
          </cell>
        </row>
        <row r="555">
          <cell r="A555">
            <v>1.5300000000000002</v>
          </cell>
          <cell r="B555">
            <v>0.12376278952152307</v>
          </cell>
          <cell r="C555" t="e">
            <v>#N/A</v>
          </cell>
        </row>
        <row r="556">
          <cell r="A556">
            <v>1.54</v>
          </cell>
          <cell r="B556">
            <v>0.12187753703240178</v>
          </cell>
          <cell r="C556" t="e">
            <v>#N/A</v>
          </cell>
        </row>
        <row r="557">
          <cell r="A557">
            <v>1.5499999999999998</v>
          </cell>
          <cell r="B557">
            <v>0.12000900069698565</v>
          </cell>
          <cell r="C557" t="e">
            <v>#N/A</v>
          </cell>
        </row>
        <row r="558">
          <cell r="A558">
            <v>1.5600000000000005</v>
          </cell>
          <cell r="B558">
            <v>0.11815729505958221</v>
          </cell>
          <cell r="C558" t="e">
            <v>#N/A</v>
          </cell>
        </row>
        <row r="559">
          <cell r="A559">
            <v>1.5700000000000003</v>
          </cell>
          <cell r="B559">
            <v>0.11632252789280702</v>
          </cell>
          <cell r="C559" t="e">
            <v>#N/A</v>
          </cell>
        </row>
        <row r="560">
          <cell r="A560">
            <v>1.58</v>
          </cell>
          <cell r="B560">
            <v>0.11450480025929236</v>
          </cell>
          <cell r="C560" t="e">
            <v>#N/A</v>
          </cell>
        </row>
        <row r="561">
          <cell r="A561">
            <v>1.5899999999999999</v>
          </cell>
          <cell r="B561">
            <v>0.1127042065757706</v>
          </cell>
          <cell r="C561" t="e">
            <v>#N/A</v>
          </cell>
        </row>
        <row r="562">
          <cell r="A562">
            <v>1.6000000000000005</v>
          </cell>
          <cell r="B562">
            <v>0.11092083467945546</v>
          </cell>
          <cell r="C562" t="e">
            <v>#N/A</v>
          </cell>
        </row>
        <row r="563">
          <cell r="A563">
            <v>1.6100000000000003</v>
          </cell>
          <cell r="B563">
            <v>0.10915476589664731</v>
          </cell>
          <cell r="C563" t="e">
            <v>#N/A</v>
          </cell>
        </row>
        <row r="564">
          <cell r="A564">
            <v>1.62</v>
          </cell>
          <cell r="B564">
            <v>0.1074060751134838</v>
          </cell>
          <cell r="C564" t="e">
            <v>#N/A</v>
          </cell>
        </row>
        <row r="565">
          <cell r="A565">
            <v>1.63</v>
          </cell>
          <cell r="B565">
            <v>0.10567483084876363</v>
          </cell>
          <cell r="C565" t="e">
            <v>#N/A</v>
          </cell>
        </row>
        <row r="566">
          <cell r="A566">
            <v>1.6399999999999997</v>
          </cell>
          <cell r="B566">
            <v>0.10396109532876426</v>
          </cell>
          <cell r="C566" t="e">
            <v>#N/A</v>
          </cell>
        </row>
        <row r="567">
          <cell r="A567">
            <v>1.6500000000000004</v>
          </cell>
          <cell r="B567">
            <v>0.10226492456397797</v>
          </cell>
          <cell r="C567" t="e">
            <v>#N/A</v>
          </cell>
        </row>
        <row r="568">
          <cell r="A568">
            <v>1.6600000000000001</v>
          </cell>
          <cell r="B568">
            <v>0.10058636842769055</v>
          </cell>
          <cell r="C568" t="e">
            <v>#N/A</v>
          </cell>
        </row>
        <row r="569">
          <cell r="A569">
            <v>1.67</v>
          </cell>
          <cell r="B569">
            <v>9.8925470736323712E-2</v>
          </cell>
          <cell r="C569" t="e">
            <v>#N/A</v>
          </cell>
        </row>
        <row r="570">
          <cell r="A570">
            <v>1.6799999999999997</v>
          </cell>
          <cell r="B570">
            <v>9.7282269331467539E-2</v>
          </cell>
          <cell r="C570" t="e">
            <v>#N/A</v>
          </cell>
        </row>
        <row r="571">
          <cell r="A571">
            <v>1.6900000000000004</v>
          </cell>
          <cell r="B571">
            <v>9.5656796163523933E-2</v>
          </cell>
          <cell r="C571" t="e">
            <v>#N/A</v>
          </cell>
        </row>
        <row r="572">
          <cell r="A572">
            <v>1.7000000000000002</v>
          </cell>
          <cell r="B572">
            <v>9.4049077376886905E-2</v>
          </cell>
          <cell r="C572" t="e">
            <v>#N/A</v>
          </cell>
        </row>
        <row r="573">
          <cell r="A573">
            <v>1.71</v>
          </cell>
          <cell r="B573">
            <v>9.2459133396580684E-2</v>
          </cell>
          <cell r="C573" t="e">
            <v>#N/A</v>
          </cell>
        </row>
        <row r="574">
          <cell r="A574">
            <v>1.7199999999999998</v>
          </cell>
          <cell r="B574">
            <v>9.0886979016282898E-2</v>
          </cell>
          <cell r="C574" t="e">
            <v>#N/A</v>
          </cell>
        </row>
        <row r="575">
          <cell r="A575">
            <v>1.7300000000000004</v>
          </cell>
          <cell r="B575">
            <v>8.933262348765493E-2</v>
          </cell>
          <cell r="C575" t="e">
            <v>#N/A</v>
          </cell>
        </row>
        <row r="576">
          <cell r="A576">
            <v>1.7400000000000002</v>
          </cell>
          <cell r="B576">
            <v>8.7796070610905594E-2</v>
          </cell>
          <cell r="C576" t="e">
            <v>#N/A</v>
          </cell>
        </row>
        <row r="577">
          <cell r="A577">
            <v>1.75</v>
          </cell>
          <cell r="B577">
            <v>8.6277318826511532E-2</v>
          </cell>
          <cell r="C577" t="e">
            <v>#N/A</v>
          </cell>
        </row>
        <row r="578">
          <cell r="A578">
            <v>1.7599999999999998</v>
          </cell>
          <cell r="B578">
            <v>8.4776361308022255E-2</v>
          </cell>
          <cell r="C578" t="e">
            <v>#N/A</v>
          </cell>
        </row>
        <row r="579">
          <cell r="A579">
            <v>1.7700000000000005</v>
          </cell>
          <cell r="B579">
            <v>8.3293186055874407E-2</v>
          </cell>
          <cell r="C579" t="e">
            <v>#N/A</v>
          </cell>
        </row>
        <row r="580">
          <cell r="A580">
            <v>1.7800000000000002</v>
          </cell>
          <cell r="B580">
            <v>8.1827775992142762E-2</v>
          </cell>
          <cell r="C580" t="e">
            <v>#N/A</v>
          </cell>
        </row>
        <row r="581">
          <cell r="A581">
            <v>1.79</v>
          </cell>
          <cell r="B581">
            <v>8.038010905615417E-2</v>
          </cell>
          <cell r="C581" t="e">
            <v>#N/A</v>
          </cell>
        </row>
        <row r="582">
          <cell r="A582">
            <v>1.7999999999999998</v>
          </cell>
          <cell r="B582">
            <v>7.8950158300894177E-2</v>
          </cell>
          <cell r="C582" t="e">
            <v>#N/A</v>
          </cell>
        </row>
        <row r="583">
          <cell r="A583">
            <v>1.8100000000000005</v>
          </cell>
          <cell r="B583">
            <v>7.7537891990133917E-2</v>
          </cell>
          <cell r="C583" t="e">
            <v>#N/A</v>
          </cell>
        </row>
        <row r="584">
          <cell r="A584">
            <v>1.8200000000000003</v>
          </cell>
          <cell r="B584">
            <v>7.6143273696207284E-2</v>
          </cell>
          <cell r="C584" t="e">
            <v>#N/A</v>
          </cell>
        </row>
        <row r="585">
          <cell r="A585">
            <v>1.83</v>
          </cell>
          <cell r="B585">
            <v>7.4766262398367603E-2</v>
          </cell>
          <cell r="C585" t="e">
            <v>#N/A</v>
          </cell>
        </row>
        <row r="586">
          <cell r="A586">
            <v>1.8399999999999999</v>
          </cell>
          <cell r="B586">
            <v>7.3406812581656919E-2</v>
          </cell>
          <cell r="C586" t="e">
            <v>#N/A</v>
          </cell>
        </row>
        <row r="587">
          <cell r="A587">
            <v>1.8500000000000005</v>
          </cell>
          <cell r="B587">
            <v>7.2064874336217916E-2</v>
          </cell>
          <cell r="C587" t="e">
            <v>#N/A</v>
          </cell>
        </row>
        <row r="588">
          <cell r="A588">
            <v>1.8600000000000003</v>
          </cell>
          <cell r="B588">
            <v>7.0740393456983339E-2</v>
          </cell>
          <cell r="C588" t="e">
            <v>#N/A</v>
          </cell>
        </row>
        <row r="589">
          <cell r="A589">
            <v>1.87</v>
          </cell>
          <cell r="B589">
            <v>6.9433311543674187E-2</v>
          </cell>
          <cell r="C589" t="e">
            <v>#N/A</v>
          </cell>
        </row>
        <row r="590">
          <cell r="A590">
            <v>1.88</v>
          </cell>
          <cell r="B590">
            <v>6.8143566101044578E-2</v>
          </cell>
          <cell r="C590" t="e">
            <v>#N/A</v>
          </cell>
        </row>
        <row r="591">
          <cell r="A591">
            <v>1.8899999999999997</v>
          </cell>
          <cell r="B591">
            <v>6.6871090639307185E-2</v>
          </cell>
          <cell r="C591" t="e">
            <v>#N/A</v>
          </cell>
        </row>
        <row r="592">
          <cell r="A592">
            <v>1.9000000000000004</v>
          </cell>
          <cell r="B592">
            <v>6.5615814774676554E-2</v>
          </cell>
          <cell r="C592" t="e">
            <v>#N/A</v>
          </cell>
        </row>
        <row r="593">
          <cell r="A593">
            <v>1.9100000000000001</v>
          </cell>
          <cell r="B593">
            <v>6.4377664329969345E-2</v>
          </cell>
          <cell r="C593" t="e">
            <v>#N/A</v>
          </cell>
        </row>
        <row r="594">
          <cell r="A594">
            <v>1.92</v>
          </cell>
          <cell r="B594">
            <v>6.3156561435198655E-2</v>
          </cell>
          <cell r="C594" t="e">
            <v>#N/A</v>
          </cell>
        </row>
        <row r="595">
          <cell r="A595">
            <v>1.9299999999999997</v>
          </cell>
          <cell r="B595">
            <v>6.1952424628105192E-2</v>
          </cell>
          <cell r="C595" t="e">
            <v>#N/A</v>
          </cell>
        </row>
        <row r="596">
          <cell r="A596">
            <v>1.9400000000000004</v>
          </cell>
          <cell r="B596">
            <v>6.0765168954564734E-2</v>
          </cell>
          <cell r="C596" t="e">
            <v>#N/A</v>
          </cell>
        </row>
        <row r="597">
          <cell r="A597">
            <v>1.9500000000000002</v>
          </cell>
          <cell r="B597">
            <v>5.9594706068816054E-2</v>
          </cell>
          <cell r="C597" t="e">
            <v>#N/A</v>
          </cell>
        </row>
        <row r="598">
          <cell r="A598">
            <v>1.96</v>
          </cell>
          <cell r="B598">
            <v>5.8440944333451469E-2</v>
          </cell>
          <cell r="C598" t="e">
            <v>#N/A</v>
          </cell>
        </row>
        <row r="599">
          <cell r="A599">
            <v>1.9699999999999998</v>
          </cell>
          <cell r="B599">
            <v>5.7303788919117152E-2</v>
          </cell>
          <cell r="C599" t="e">
            <v>#N/A</v>
          </cell>
        </row>
        <row r="600">
          <cell r="A600">
            <v>1.9800000000000004</v>
          </cell>
          <cell r="B600">
            <v>5.6183141903867993E-2</v>
          </cell>
          <cell r="C600" t="e">
            <v>#N/A</v>
          </cell>
        </row>
        <row r="601">
          <cell r="A601">
            <v>1.9900000000000002</v>
          </cell>
          <cell r="B601">
            <v>5.5078902372125739E-2</v>
          </cell>
          <cell r="C601" t="e">
            <v>#N/A</v>
          </cell>
        </row>
        <row r="602">
          <cell r="A602">
            <v>2</v>
          </cell>
          <cell r="B602">
            <v>5.3990966513188063E-2</v>
          </cell>
          <cell r="C602" t="e">
            <v>#N/A</v>
          </cell>
        </row>
        <row r="603">
          <cell r="A603">
            <v>2.0099999999999998</v>
          </cell>
          <cell r="B603">
            <v>5.2919227719240312E-2</v>
          </cell>
          <cell r="C603" t="e">
            <v>#N/A</v>
          </cell>
        </row>
        <row r="604">
          <cell r="A604">
            <v>2.0200000000000005</v>
          </cell>
          <cell r="B604">
            <v>5.186357668282051E-2</v>
          </cell>
          <cell r="C604" t="e">
            <v>#N/A</v>
          </cell>
        </row>
        <row r="605">
          <cell r="A605">
            <v>2.0300000000000002</v>
          </cell>
          <cell r="B605">
            <v>5.0823901493691162E-2</v>
          </cell>
          <cell r="C605" t="e">
            <v>#N/A</v>
          </cell>
        </row>
        <row r="606">
          <cell r="A606">
            <v>2.04</v>
          </cell>
          <cell r="B606">
            <v>4.9800087735070775E-2</v>
          </cell>
          <cell r="C606" t="e">
            <v>#N/A</v>
          </cell>
        </row>
        <row r="607">
          <cell r="A607">
            <v>2.0499999999999998</v>
          </cell>
          <cell r="B607">
            <v>4.8792018579182764E-2</v>
          </cell>
          <cell r="C607" t="e">
            <v>#N/A</v>
          </cell>
        </row>
        <row r="608">
          <cell r="A608">
            <v>2.0600000000000005</v>
          </cell>
          <cell r="B608">
            <v>4.7799574882076964E-2</v>
          </cell>
          <cell r="C608" t="e">
            <v>#N/A</v>
          </cell>
        </row>
        <row r="609">
          <cell r="A609">
            <v>2.0700000000000003</v>
          </cell>
          <cell r="B609">
            <v>4.6822635277683121E-2</v>
          </cell>
          <cell r="C609" t="e">
            <v>#N/A</v>
          </cell>
        </row>
        <row r="610">
          <cell r="A610">
            <v>2.08</v>
          </cell>
          <cell r="B610">
            <v>4.5861076271054887E-2</v>
          </cell>
          <cell r="C610" t="e">
            <v>#N/A</v>
          </cell>
        </row>
        <row r="611">
          <cell r="A611">
            <v>2.09</v>
          </cell>
          <cell r="B611">
            <v>4.49147723307671E-2</v>
          </cell>
          <cell r="C611" t="e">
            <v>#N/A</v>
          </cell>
        </row>
        <row r="612">
          <cell r="A612">
            <v>2.1000000000000005</v>
          </cell>
          <cell r="B612">
            <v>4.3983595980427156E-2</v>
          </cell>
          <cell r="C612" t="e">
            <v>#N/A</v>
          </cell>
        </row>
        <row r="613">
          <cell r="A613">
            <v>2.1100000000000003</v>
          </cell>
          <cell r="B613">
            <v>4.3067417889265699E-2</v>
          </cell>
          <cell r="C613" t="e">
            <v>#N/A</v>
          </cell>
        </row>
        <row r="614">
          <cell r="A614">
            <v>2.12</v>
          </cell>
          <cell r="B614">
            <v>4.2166106961770311E-2</v>
          </cell>
          <cell r="C614" t="e">
            <v>#N/A</v>
          </cell>
        </row>
        <row r="615">
          <cell r="A615">
            <v>2.13</v>
          </cell>
          <cell r="B615">
            <v>4.1279530426330417E-2</v>
          </cell>
          <cell r="C615" t="e">
            <v>#N/A</v>
          </cell>
        </row>
        <row r="616">
          <cell r="A616">
            <v>2.1400000000000006</v>
          </cell>
          <cell r="B616">
            <v>4.0407553922860252E-2</v>
          </cell>
          <cell r="C616" t="e">
            <v>#N/A</v>
          </cell>
        </row>
        <row r="617">
          <cell r="A617">
            <v>2.1500000000000004</v>
          </cell>
          <cell r="B617">
            <v>3.9550041589370186E-2</v>
          </cell>
          <cell r="C617" t="e">
            <v>#N/A</v>
          </cell>
        </row>
        <row r="618">
          <cell r="A618">
            <v>2.16</v>
          </cell>
          <cell r="B618">
            <v>3.8706856147455608E-2</v>
          </cell>
          <cell r="C618" t="e">
            <v>#N/A</v>
          </cell>
        </row>
        <row r="619">
          <cell r="A619">
            <v>2.17</v>
          </cell>
          <cell r="B619">
            <v>3.7877858986677483E-2</v>
          </cell>
          <cell r="C619" t="e">
            <v>#N/A</v>
          </cell>
        </row>
        <row r="620">
          <cell r="A620">
            <v>2.1799999999999997</v>
          </cell>
          <cell r="B620">
            <v>3.7062910247806502E-2</v>
          </cell>
          <cell r="C620" t="e">
            <v>#N/A</v>
          </cell>
        </row>
        <row r="621">
          <cell r="A621">
            <v>2.1900000000000004</v>
          </cell>
          <cell r="B621">
            <v>3.6261868904906187E-2</v>
          </cell>
          <cell r="C621" t="e">
            <v>#N/A</v>
          </cell>
        </row>
        <row r="622">
          <cell r="A622">
            <v>2.2000000000000002</v>
          </cell>
          <cell r="B622">
            <v>3.5474592846231424E-2</v>
          </cell>
          <cell r="C622" t="e">
            <v>#N/A</v>
          </cell>
        </row>
        <row r="623">
          <cell r="A623">
            <v>2.21</v>
          </cell>
          <cell r="B623">
            <v>3.470093895391882E-2</v>
          </cell>
          <cell r="C623" t="e">
            <v>#N/A</v>
          </cell>
        </row>
        <row r="624">
          <cell r="A624">
            <v>2.2199999999999998</v>
          </cell>
          <cell r="B624">
            <v>3.3940763182449214E-2</v>
          </cell>
          <cell r="C624" t="e">
            <v>#N/A</v>
          </cell>
        </row>
        <row r="625">
          <cell r="A625">
            <v>2.2300000000000004</v>
          </cell>
          <cell r="B625">
            <v>3.3193920635861088E-2</v>
          </cell>
          <cell r="C625" t="e">
            <v>#N/A</v>
          </cell>
        </row>
        <row r="626">
          <cell r="A626">
            <v>2.2400000000000002</v>
          </cell>
          <cell r="B626">
            <v>3.2460265643697445E-2</v>
          </cell>
          <cell r="C626" t="e">
            <v>#N/A</v>
          </cell>
        </row>
        <row r="627">
          <cell r="A627">
            <v>2.25</v>
          </cell>
          <cell r="B627">
            <v>3.1739651835667418E-2</v>
          </cell>
          <cell r="C627" t="e">
            <v>#N/A</v>
          </cell>
        </row>
        <row r="628">
          <cell r="A628">
            <v>2.2599999999999998</v>
          </cell>
          <cell r="B628">
            <v>3.103193221500827E-2</v>
          </cell>
          <cell r="C628" t="e">
            <v>#N/A</v>
          </cell>
        </row>
        <row r="629">
          <cell r="A629">
            <v>2.2700000000000005</v>
          </cell>
          <cell r="B629">
            <v>3.0336959230531597E-2</v>
          </cell>
          <cell r="C629" t="e">
            <v>#N/A</v>
          </cell>
        </row>
        <row r="630">
          <cell r="A630">
            <v>2.2800000000000002</v>
          </cell>
          <cell r="B630">
            <v>2.965458484734125E-2</v>
          </cell>
          <cell r="C630" t="e">
            <v>#N/A</v>
          </cell>
        </row>
        <row r="631">
          <cell r="A631">
            <v>2.29</v>
          </cell>
          <cell r="B631">
            <v>2.8984660616209412E-2</v>
          </cell>
          <cell r="C631" t="e">
            <v>#N/A</v>
          </cell>
        </row>
        <row r="632">
          <cell r="A632">
            <v>2.2999999999999998</v>
          </cell>
          <cell r="B632">
            <v>2.8327037741601186E-2</v>
          </cell>
          <cell r="C632" t="e">
            <v>#N/A</v>
          </cell>
        </row>
        <row r="633">
          <cell r="A633">
            <v>2.3100000000000005</v>
          </cell>
          <cell r="B633">
            <v>2.7681567148336531E-2</v>
          </cell>
          <cell r="C633" t="e">
            <v>#N/A</v>
          </cell>
        </row>
        <row r="634">
          <cell r="A634">
            <v>2.3200000000000003</v>
          </cell>
          <cell r="B634">
            <v>2.7048099546881761E-2</v>
          </cell>
          <cell r="C634" t="e">
            <v>#N/A</v>
          </cell>
        </row>
        <row r="635">
          <cell r="A635">
            <v>2.33</v>
          </cell>
          <cell r="B635">
            <v>2.6426485497261721E-2</v>
          </cell>
          <cell r="C635" t="e">
            <v>#N/A</v>
          </cell>
        </row>
        <row r="636">
          <cell r="A636">
            <v>2.34</v>
          </cell>
          <cell r="B636">
            <v>2.581657547158769E-2</v>
          </cell>
          <cell r="C636" t="e">
            <v>#N/A</v>
          </cell>
        </row>
        <row r="637">
          <cell r="A637">
            <v>2.3500000000000005</v>
          </cell>
          <cell r="B637">
            <v>2.5218219915194361E-2</v>
          </cell>
          <cell r="C637" t="e">
            <v>#N/A</v>
          </cell>
        </row>
        <row r="638">
          <cell r="A638">
            <v>2.3600000000000003</v>
          </cell>
          <cell r="B638">
            <v>2.4631269306382486E-2</v>
          </cell>
          <cell r="C638" t="e">
            <v>#N/A</v>
          </cell>
        </row>
        <row r="639">
          <cell r="A639">
            <v>2.37</v>
          </cell>
          <cell r="B639">
            <v>2.4055574214762971E-2</v>
          </cell>
          <cell r="C639" t="e">
            <v>#N/A</v>
          </cell>
        </row>
        <row r="640">
          <cell r="A640">
            <v>2.38</v>
          </cell>
          <cell r="B640">
            <v>2.3490985358201363E-2</v>
          </cell>
          <cell r="C640" t="e">
            <v>#N/A</v>
          </cell>
        </row>
        <row r="641">
          <cell r="A641">
            <v>2.3900000000000006</v>
          </cell>
          <cell r="B641">
            <v>2.2937353658360662E-2</v>
          </cell>
          <cell r="C641" t="e">
            <v>#N/A</v>
          </cell>
        </row>
        <row r="642">
          <cell r="A642">
            <v>2.4000000000000004</v>
          </cell>
          <cell r="B642">
            <v>2.2394530294842882E-2</v>
          </cell>
          <cell r="C642" t="e">
            <v>#N/A</v>
          </cell>
        </row>
        <row r="643">
          <cell r="A643">
            <v>2.41</v>
          </cell>
          <cell r="B643">
            <v>2.1862366757929387E-2</v>
          </cell>
          <cell r="C643" t="e">
            <v>#N/A</v>
          </cell>
        </row>
        <row r="644">
          <cell r="A644">
            <v>2.42</v>
          </cell>
          <cell r="B644">
            <v>2.1340714899922782E-2</v>
          </cell>
          <cell r="C644" t="e">
            <v>#N/A</v>
          </cell>
        </row>
        <row r="645">
          <cell r="A645">
            <v>2.4299999999999997</v>
          </cell>
          <cell r="B645">
            <v>2.0829426985092204E-2</v>
          </cell>
          <cell r="C645" t="e">
            <v>#N/A</v>
          </cell>
        </row>
        <row r="646">
          <cell r="A646">
            <v>2.4400000000000004</v>
          </cell>
          <cell r="B646">
            <v>2.032835573822582E-2</v>
          </cell>
          <cell r="C646" t="e">
            <v>#N/A</v>
          </cell>
        </row>
        <row r="647">
          <cell r="A647">
            <v>2.4500000000000002</v>
          </cell>
          <cell r="B647">
            <v>1.9837354391795313E-2</v>
          </cell>
          <cell r="C647" t="e">
            <v>#N/A</v>
          </cell>
        </row>
        <row r="648">
          <cell r="A648">
            <v>2.46</v>
          </cell>
          <cell r="B648">
            <v>1.9356276731736961E-2</v>
          </cell>
          <cell r="C648" t="e">
            <v>#N/A</v>
          </cell>
        </row>
        <row r="649">
          <cell r="A649">
            <v>2.4699999999999998</v>
          </cell>
          <cell r="B649">
            <v>1.8884977141856187E-2</v>
          </cell>
          <cell r="C649" t="e">
            <v>#N/A</v>
          </cell>
        </row>
        <row r="650">
          <cell r="A650">
            <v>2.4800000000000004</v>
          </cell>
          <cell r="B650">
            <v>1.8423310646862031E-2</v>
          </cell>
          <cell r="C650" t="e">
            <v>#N/A</v>
          </cell>
        </row>
        <row r="651">
          <cell r="A651">
            <v>2.4900000000000002</v>
          </cell>
          <cell r="B651">
            <v>1.7971132954039633E-2</v>
          </cell>
          <cell r="C651" t="e">
            <v>#N/A</v>
          </cell>
        </row>
        <row r="652">
          <cell r="A652">
            <v>2.5</v>
          </cell>
          <cell r="B652">
            <v>1.752830049356854E-2</v>
          </cell>
          <cell r="C652" t="e">
            <v>#N/A</v>
          </cell>
        </row>
        <row r="653">
          <cell r="A653">
            <v>2.5099999999999998</v>
          </cell>
          <cell r="B653">
            <v>1.7094670457496956E-2</v>
          </cell>
          <cell r="C653" t="e">
            <v>#N/A</v>
          </cell>
        </row>
        <row r="654">
          <cell r="A654">
            <v>2.5200000000000005</v>
          </cell>
          <cell r="B654">
            <v>1.6670100837381043E-2</v>
          </cell>
          <cell r="C654" t="e">
            <v>#N/A</v>
          </cell>
        </row>
        <row r="655">
          <cell r="A655">
            <v>2.5300000000000002</v>
          </cell>
          <cell r="B655">
            <v>1.6254450460600492E-2</v>
          </cell>
          <cell r="C655" t="e">
            <v>#N/A</v>
          </cell>
        </row>
        <row r="656">
          <cell r="A656">
            <v>2.54</v>
          </cell>
          <cell r="B656">
            <v>1.5847579025360818E-2</v>
          </cell>
          <cell r="C656" t="e">
            <v>#N/A</v>
          </cell>
        </row>
        <row r="657">
          <cell r="A657">
            <v>2.5499999999999998</v>
          </cell>
          <cell r="B657">
            <v>1.5449347134395174E-2</v>
          </cell>
          <cell r="C657" t="e">
            <v>#N/A</v>
          </cell>
        </row>
        <row r="658">
          <cell r="A658">
            <v>2.5600000000000005</v>
          </cell>
          <cell r="B658">
            <v>1.505961632737743E-2</v>
          </cell>
          <cell r="C658" t="e">
            <v>#N/A</v>
          </cell>
        </row>
        <row r="659">
          <cell r="A659">
            <v>2.5700000000000003</v>
          </cell>
          <cell r="B659">
            <v>1.4678249112060025E-2</v>
          </cell>
          <cell r="C659" t="e">
            <v>#N/A</v>
          </cell>
        </row>
        <row r="660">
          <cell r="A660">
            <v>2.58</v>
          </cell>
          <cell r="B660">
            <v>1.430510899414969E-2</v>
          </cell>
          <cell r="C660" t="e">
            <v>#N/A</v>
          </cell>
        </row>
        <row r="661">
          <cell r="A661">
            <v>2.59</v>
          </cell>
          <cell r="B661">
            <v>1.3940060505935825E-2</v>
          </cell>
          <cell r="C661" t="e">
            <v>#N/A</v>
          </cell>
        </row>
        <row r="662">
          <cell r="A662">
            <v>2.6000000000000005</v>
          </cell>
          <cell r="B662">
            <v>1.3582969233685602E-2</v>
          </cell>
          <cell r="C662" t="e">
            <v>#N/A</v>
          </cell>
        </row>
        <row r="663">
          <cell r="A663">
            <v>2.6100000000000003</v>
          </cell>
          <cell r="B663">
            <v>1.3233701843821355E-2</v>
          </cell>
          <cell r="C663" t="e">
            <v>#N/A</v>
          </cell>
        </row>
        <row r="664">
          <cell r="A664">
            <v>2.62</v>
          </cell>
          <cell r="B664">
            <v>1.2892126107895304E-2</v>
          </cell>
          <cell r="C664" t="e">
            <v>#N/A</v>
          </cell>
        </row>
        <row r="665">
          <cell r="A665">
            <v>2.63</v>
          </cell>
          <cell r="B665">
            <v>1.2558110926378211E-2</v>
          </cell>
          <cell r="C665" t="e">
            <v>#N/A</v>
          </cell>
        </row>
        <row r="666">
          <cell r="A666">
            <v>2.6400000000000006</v>
          </cell>
          <cell r="B666">
            <v>1.2231526351277954E-2</v>
          </cell>
          <cell r="C666" t="e">
            <v>#N/A</v>
          </cell>
        </row>
        <row r="667">
          <cell r="A667">
            <v>2.6500000000000004</v>
          </cell>
          <cell r="B667">
            <v>1.1912243607605169E-2</v>
          </cell>
          <cell r="C667" t="e">
            <v>#N/A</v>
          </cell>
        </row>
        <row r="668">
          <cell r="A668">
            <v>2.66</v>
          </cell>
          <cell r="B668">
            <v>1.1600135113702561E-2</v>
          </cell>
          <cell r="C668" t="e">
            <v>#N/A</v>
          </cell>
        </row>
        <row r="669">
          <cell r="A669">
            <v>2.67</v>
          </cell>
          <cell r="B669">
            <v>1.1295074500456135E-2</v>
          </cell>
          <cell r="C669" t="e">
            <v>#N/A</v>
          </cell>
        </row>
        <row r="670">
          <cell r="A670">
            <v>2.6799999999999997</v>
          </cell>
          <cell r="B670">
            <v>1.0996936629405587E-2</v>
          </cell>
          <cell r="C670" t="e">
            <v>#N/A</v>
          </cell>
        </row>
        <row r="671">
          <cell r="A671">
            <v>2.6900000000000004</v>
          </cell>
          <cell r="B671">
            <v>1.0705597609772173E-2</v>
          </cell>
          <cell r="C671" t="e">
            <v>#N/A</v>
          </cell>
        </row>
        <row r="672">
          <cell r="A672">
            <v>2.7</v>
          </cell>
          <cell r="B672">
            <v>1.0420934814422592E-2</v>
          </cell>
          <cell r="C672" t="e">
            <v>#N/A</v>
          </cell>
        </row>
        <row r="673">
          <cell r="A673">
            <v>2.71</v>
          </cell>
          <cell r="B673">
            <v>1.0142826894787077E-2</v>
          </cell>
          <cell r="C673" t="e">
            <v>#N/A</v>
          </cell>
        </row>
        <row r="674">
          <cell r="A674">
            <v>2.7199999999999998</v>
          </cell>
          <cell r="B674">
            <v>9.8711537947511439E-3</v>
          </cell>
          <cell r="C674" t="e">
            <v>#N/A</v>
          </cell>
        </row>
        <row r="675">
          <cell r="A675">
            <v>2.7300000000000004</v>
          </cell>
          <cell r="B675">
            <v>9.6057967635395751E-3</v>
          </cell>
          <cell r="C675" t="e">
            <v>#N/A</v>
          </cell>
        </row>
        <row r="676">
          <cell r="A676">
            <v>2.74</v>
          </cell>
          <cell r="B676">
            <v>9.3466383676122835E-3</v>
          </cell>
          <cell r="C676" t="e">
            <v>#N/A</v>
          </cell>
        </row>
        <row r="677">
          <cell r="A677">
            <v>2.75</v>
          </cell>
          <cell r="B677">
            <v>9.0935625015910529E-3</v>
          </cell>
          <cell r="C677" t="e">
            <v>#N/A</v>
          </cell>
        </row>
        <row r="678">
          <cell r="A678">
            <v>2.76</v>
          </cell>
          <cell r="B678">
            <v>8.8464543982372315E-3</v>
          </cell>
          <cell r="C678" t="e">
            <v>#N/A</v>
          </cell>
        </row>
        <row r="679">
          <cell r="A679">
            <v>2.7700000000000005</v>
          </cell>
          <cell r="B679">
            <v>8.605200637499661E-3</v>
          </cell>
          <cell r="C679" t="e">
            <v>#N/A</v>
          </cell>
        </row>
        <row r="680">
          <cell r="A680">
            <v>2.7800000000000002</v>
          </cell>
          <cell r="B680">
            <v>8.3696891546530226E-3</v>
          </cell>
          <cell r="C680" t="e">
            <v>#N/A</v>
          </cell>
        </row>
        <row r="681">
          <cell r="A681">
            <v>2.79</v>
          </cell>
          <cell r="B681">
            <v>8.1398092475460215E-3</v>
          </cell>
          <cell r="C681" t="e">
            <v>#N/A</v>
          </cell>
        </row>
        <row r="682">
          <cell r="A682">
            <v>2.8</v>
          </cell>
          <cell r="B682">
            <v>7.9154515829799686E-3</v>
          </cell>
          <cell r="C682" t="e">
            <v>#N/A</v>
          </cell>
        </row>
        <row r="683">
          <cell r="A683">
            <v>2.8100000000000005</v>
          </cell>
          <cell r="B683">
            <v>7.6965082022373114E-3</v>
          </cell>
          <cell r="C683" t="e">
            <v>#N/A</v>
          </cell>
        </row>
        <row r="684">
          <cell r="A684">
            <v>2.8200000000000003</v>
          </cell>
          <cell r="B684">
            <v>7.4828725257805526E-3</v>
          </cell>
          <cell r="C684" t="e">
            <v>#N/A</v>
          </cell>
        </row>
        <row r="685">
          <cell r="A685">
            <v>2.83</v>
          </cell>
          <cell r="B685">
            <v>7.2744393571412182E-3</v>
          </cell>
          <cell r="C685" t="e">
            <v>#N/A</v>
          </cell>
        </row>
        <row r="686">
          <cell r="A686">
            <v>2.84</v>
          </cell>
          <cell r="B686">
            <v>7.0711048860194487E-3</v>
          </cell>
          <cell r="C686" t="e">
            <v>#N/A</v>
          </cell>
        </row>
        <row r="687">
          <cell r="A687">
            <v>2.8500000000000005</v>
          </cell>
          <cell r="B687">
            <v>6.8727666906139651E-3</v>
          </cell>
          <cell r="C687" t="e">
            <v>#N/A</v>
          </cell>
        </row>
        <row r="688">
          <cell r="A688">
            <v>2.8600000000000003</v>
          </cell>
          <cell r="B688">
            <v>6.6793237392026089E-3</v>
          </cell>
          <cell r="C688" t="e">
            <v>#N/A</v>
          </cell>
        </row>
        <row r="689">
          <cell r="A689">
            <v>2.87</v>
          </cell>
          <cell r="B689">
            <v>6.4906763909933643E-3</v>
          </cell>
          <cell r="C689" t="e">
            <v>#N/A</v>
          </cell>
        </row>
        <row r="690">
          <cell r="A690">
            <v>2.88</v>
          </cell>
          <cell r="B690">
            <v>6.3067263962659275E-3</v>
          </cell>
          <cell r="C690" t="e">
            <v>#N/A</v>
          </cell>
        </row>
        <row r="691">
          <cell r="A691">
            <v>2.8900000000000006</v>
          </cell>
          <cell r="B691">
            <v>6.1273768958236769E-3</v>
          </cell>
          <cell r="C691" t="e">
            <v>#N/A</v>
          </cell>
        </row>
        <row r="692">
          <cell r="A692">
            <v>2.9000000000000004</v>
          </cell>
          <cell r="B692">
            <v>5.9525324197758486E-3</v>
          </cell>
          <cell r="C692" t="e">
            <v>#N/A</v>
          </cell>
        </row>
        <row r="693">
          <cell r="A693">
            <v>2.91</v>
          </cell>
          <cell r="B693">
            <v>5.7820988856694729E-3</v>
          </cell>
          <cell r="C693" t="e">
            <v>#N/A</v>
          </cell>
        </row>
        <row r="694">
          <cell r="A694">
            <v>2.92</v>
          </cell>
          <cell r="B694">
            <v>5.615983595990969E-3</v>
          </cell>
          <cell r="C694" t="e">
            <v>#N/A</v>
          </cell>
        </row>
        <row r="695">
          <cell r="A695">
            <v>2.9299999999999997</v>
          </cell>
          <cell r="B695">
            <v>5.4540952350565549E-3</v>
          </cell>
          <cell r="C695" t="e">
            <v>#N/A</v>
          </cell>
        </row>
        <row r="696">
          <cell r="A696">
            <v>2.9400000000000004</v>
          </cell>
          <cell r="B696">
            <v>5.2963438653110097E-3</v>
          </cell>
          <cell r="C696" t="e">
            <v>#N/A</v>
          </cell>
        </row>
        <row r="697">
          <cell r="A697">
            <v>2.95</v>
          </cell>
          <cell r="B697">
            <v>5.1426409230539392E-3</v>
          </cell>
          <cell r="C697" t="e">
            <v>#N/A</v>
          </cell>
        </row>
        <row r="698">
          <cell r="A698">
            <v>2.96</v>
          </cell>
          <cell r="B698">
            <v>4.9928992136123763E-3</v>
          </cell>
          <cell r="C698" t="e">
            <v>#N/A</v>
          </cell>
        </row>
        <row r="699">
          <cell r="A699">
            <v>2.9699999999999998</v>
          </cell>
          <cell r="B699">
            <v>4.8470329059789527E-3</v>
          </cell>
          <cell r="C699" t="e">
            <v>#N/A</v>
          </cell>
        </row>
        <row r="700">
          <cell r="A700">
            <v>2.9800000000000004</v>
          </cell>
          <cell r="B700">
            <v>4.7049575269339713E-3</v>
          </cell>
          <cell r="C700" t="e">
            <v>#N/A</v>
          </cell>
        </row>
        <row r="701">
          <cell r="A701">
            <v>2.99</v>
          </cell>
          <cell r="B701">
            <v>4.5665899546701444E-3</v>
          </cell>
          <cell r="C701" t="e">
            <v>#N/A</v>
          </cell>
        </row>
        <row r="702">
          <cell r="A702">
            <v>3</v>
          </cell>
          <cell r="B702">
            <v>4.4318484119380075E-3</v>
          </cell>
          <cell r="C702" t="e">
            <v>#N/A</v>
          </cell>
        </row>
        <row r="703">
          <cell r="A703">
            <v>3.01</v>
          </cell>
          <cell r="B703">
            <v>4.3006524587304498E-3</v>
          </cell>
          <cell r="C703" t="e">
            <v>#N/A</v>
          </cell>
        </row>
        <row r="704">
          <cell r="A704">
            <v>3.0200000000000005</v>
          </cell>
          <cell r="B704">
            <v>4.1729229845239545E-3</v>
          </cell>
          <cell r="C704" t="e">
            <v>#N/A</v>
          </cell>
        </row>
        <row r="705">
          <cell r="A705">
            <v>3.0300000000000002</v>
          </cell>
          <cell r="B705">
            <v>4.0485822000944265E-3</v>
          </cell>
          <cell r="C705" t="e">
            <v>#N/A</v>
          </cell>
        </row>
        <row r="706">
          <cell r="A706">
            <v>3.04</v>
          </cell>
          <cell r="B706">
            <v>3.9275536289247789E-3</v>
          </cell>
          <cell r="C706" t="e">
            <v>#N/A</v>
          </cell>
        </row>
        <row r="707">
          <cell r="A707">
            <v>3.05</v>
          </cell>
          <cell r="B707">
            <v>3.8097620982218104E-3</v>
          </cell>
          <cell r="C707" t="e">
            <v>#N/A</v>
          </cell>
        </row>
        <row r="708">
          <cell r="A708">
            <v>3.0600000000000005</v>
          </cell>
          <cell r="B708">
            <v>3.6951337295590284E-3</v>
          </cell>
          <cell r="C708" t="e">
            <v>#N/A</v>
          </cell>
        </row>
        <row r="709">
          <cell r="A709">
            <v>3.0700000000000003</v>
          </cell>
          <cell r="B709">
            <v>3.5835959291623588E-3</v>
          </cell>
          <cell r="C709" t="e">
            <v>#N/A</v>
          </cell>
        </row>
        <row r="710">
          <cell r="A710">
            <v>3.08</v>
          </cell>
          <cell r="B710">
            <v>3.4750773778549375E-3</v>
          </cell>
          <cell r="C710" t="e">
            <v>#N/A</v>
          </cell>
        </row>
        <row r="711">
          <cell r="A711">
            <v>3.09</v>
          </cell>
          <cell r="B711">
            <v>3.3695080206774812E-3</v>
          </cell>
          <cell r="C711" t="e">
            <v>#N/A</v>
          </cell>
        </row>
        <row r="712">
          <cell r="A712">
            <v>3.1000000000000005</v>
          </cell>
          <cell r="B712">
            <v>3.2668190561999156E-3</v>
          </cell>
          <cell r="C712" t="e">
            <v>#N/A</v>
          </cell>
        </row>
        <row r="713">
          <cell r="A713">
            <v>3.1100000000000003</v>
          </cell>
          <cell r="B713">
            <v>3.166942925540075E-3</v>
          </cell>
          <cell r="C713" t="e">
            <v>#N/A</v>
          </cell>
        </row>
        <row r="714">
          <cell r="A714">
            <v>3.12</v>
          </cell>
          <cell r="B714">
            <v>3.0698133011047403E-3</v>
          </cell>
          <cell r="C714" t="e">
            <v>#N/A</v>
          </cell>
        </row>
        <row r="715">
          <cell r="A715">
            <v>3.13</v>
          </cell>
          <cell r="B715">
            <v>2.9753650750682535E-3</v>
          </cell>
          <cell r="C715" t="e">
            <v>#N/A</v>
          </cell>
        </row>
        <row r="716">
          <cell r="A716">
            <v>3.1400000000000006</v>
          </cell>
          <cell r="B716">
            <v>2.883534347603434E-3</v>
          </cell>
          <cell r="C716" t="e">
            <v>#N/A</v>
          </cell>
        </row>
        <row r="717">
          <cell r="A717">
            <v>3.1500000000000004</v>
          </cell>
          <cell r="B717">
            <v>2.794258414879442E-3</v>
          </cell>
          <cell r="C717" t="e">
            <v>#N/A</v>
          </cell>
        </row>
        <row r="718">
          <cell r="A718">
            <v>3.16</v>
          </cell>
          <cell r="B718">
            <v>2.7074757568406999E-3</v>
          </cell>
          <cell r="C718" t="e">
            <v>#N/A</v>
          </cell>
        </row>
        <row r="719">
          <cell r="A719">
            <v>3.17</v>
          </cell>
          <cell r="B719">
            <v>2.6231260247810244E-3</v>
          </cell>
          <cell r="C719" t="e">
            <v>#N/A</v>
          </cell>
        </row>
        <row r="720">
          <cell r="A720">
            <v>3.1799999999999997</v>
          </cell>
          <cell r="B720">
            <v>2.5411500287265262E-3</v>
          </cell>
          <cell r="C720" t="e">
            <v>#N/A</v>
          </cell>
        </row>
        <row r="721">
          <cell r="A721">
            <v>3.1900000000000004</v>
          </cell>
          <cell r="B721">
            <v>2.4614897246406984E-3</v>
          </cell>
          <cell r="C721" t="e">
            <v>#N/A</v>
          </cell>
        </row>
        <row r="722">
          <cell r="A722">
            <v>3.2</v>
          </cell>
          <cell r="B722">
            <v>2.3840882014648404E-3</v>
          </cell>
          <cell r="C722" t="e">
            <v>#N/A</v>
          </cell>
        </row>
        <row r="723">
          <cell r="A723">
            <v>3.21</v>
          </cell>
          <cell r="B723">
            <v>2.3088896680064958E-3</v>
          </cell>
          <cell r="C723" t="e">
            <v>#N/A</v>
          </cell>
        </row>
        <row r="724">
          <cell r="A724">
            <v>3.2199999999999998</v>
          </cell>
          <cell r="B724">
            <v>2.2358394396885424E-3</v>
          </cell>
          <cell r="C724" t="e">
            <v>#N/A</v>
          </cell>
        </row>
        <row r="725">
          <cell r="A725">
            <v>3.2300000000000004</v>
          </cell>
          <cell r="B725">
            <v>2.1648839251710585E-3</v>
          </cell>
          <cell r="C725" t="e">
            <v>#N/A</v>
          </cell>
        </row>
        <row r="726">
          <cell r="A726">
            <v>3.24</v>
          </cell>
          <cell r="B726">
            <v>2.0959706128579419E-3</v>
          </cell>
          <cell r="C726" t="e">
            <v>#N/A</v>
          </cell>
        </row>
        <row r="727">
          <cell r="A727">
            <v>3.25</v>
          </cell>
          <cell r="B727">
            <v>2.0290480572997681E-3</v>
          </cell>
          <cell r="C727" t="e">
            <v>#N/A</v>
          </cell>
        </row>
        <row r="728">
          <cell r="A728">
            <v>3.26</v>
          </cell>
          <cell r="B728">
            <v>1.9640658655043761E-3</v>
          </cell>
          <cell r="C728" t="e">
            <v>#N/A</v>
          </cell>
        </row>
        <row r="729">
          <cell r="A729">
            <v>3.2700000000000005</v>
          </cell>
          <cell r="B729">
            <v>1.9009746831660768E-3</v>
          </cell>
          <cell r="C729" t="e">
            <v>#N/A</v>
          </cell>
        </row>
        <row r="730">
          <cell r="A730">
            <v>3.2800000000000002</v>
          </cell>
          <cell r="B730">
            <v>1.8397261808242775E-3</v>
          </cell>
          <cell r="C730" t="e">
            <v>#N/A</v>
          </cell>
        </row>
        <row r="731">
          <cell r="A731">
            <v>3.29</v>
          </cell>
          <cell r="B731">
            <v>1.7802730399618786E-3</v>
          </cell>
          <cell r="C731" t="e">
            <v>#N/A</v>
          </cell>
        </row>
        <row r="732">
          <cell r="A732">
            <v>3.3</v>
          </cell>
          <cell r="B732">
            <v>1.7225689390536812E-3</v>
          </cell>
          <cell r="C732" t="e">
            <v>#N/A</v>
          </cell>
        </row>
        <row r="733">
          <cell r="A733">
            <v>3.3100000000000005</v>
          </cell>
          <cell r="B733">
            <v>1.6665685395745784E-3</v>
          </cell>
          <cell r="C733" t="e">
            <v>#N/A</v>
          </cell>
        </row>
        <row r="734">
          <cell r="A734">
            <v>3.3200000000000003</v>
          </cell>
          <cell r="B734">
            <v>1.6122274719771231E-3</v>
          </cell>
          <cell r="C734" t="e">
            <v>#N/A</v>
          </cell>
        </row>
        <row r="735">
          <cell r="A735">
            <v>3.33</v>
          </cell>
          <cell r="B735">
            <v>1.5595023216476915E-3</v>
          </cell>
          <cell r="C735" t="e">
            <v>#N/A</v>
          </cell>
        </row>
        <row r="736">
          <cell r="A736">
            <v>3.34</v>
          </cell>
          <cell r="B736">
            <v>1.5083506148503073E-3</v>
          </cell>
          <cell r="C736" t="e">
            <v>#N/A</v>
          </cell>
        </row>
        <row r="737">
          <cell r="A737">
            <v>3.3500000000000005</v>
          </cell>
          <cell r="B737">
            <v>1.4587308046667433E-3</v>
          </cell>
          <cell r="C737" t="e">
            <v>#N/A</v>
          </cell>
        </row>
        <row r="738">
          <cell r="A738">
            <v>3.3600000000000003</v>
          </cell>
          <cell r="B738">
            <v>1.4106022569413824E-3</v>
          </cell>
          <cell r="C738" t="e">
            <v>#N/A</v>
          </cell>
        </row>
        <row r="739">
          <cell r="A739">
            <v>3.37</v>
          </cell>
          <cell r="B739">
            <v>1.3639252362389036E-3</v>
          </cell>
          <cell r="C739" t="e">
            <v>#N/A</v>
          </cell>
        </row>
        <row r="740">
          <cell r="A740">
            <v>3.38</v>
          </cell>
          <cell r="B740">
            <v>1.3186608918227423E-3</v>
          </cell>
          <cell r="C740" t="e">
            <v>#N/A</v>
          </cell>
        </row>
        <row r="741">
          <cell r="A741">
            <v>3.3900000000000006</v>
          </cell>
          <cell r="B741">
            <v>1.2747712436618306E-3</v>
          </cell>
          <cell r="C741" t="e">
            <v>#N/A</v>
          </cell>
        </row>
        <row r="742">
          <cell r="A742">
            <v>3.4000000000000004</v>
          </cell>
          <cell r="B742">
            <v>1.2322191684730175E-3</v>
          </cell>
          <cell r="C742" t="e">
            <v>#N/A</v>
          </cell>
        </row>
        <row r="743">
          <cell r="A743">
            <v>3.41</v>
          </cell>
          <cell r="B743">
            <v>1.1909683858061166E-3</v>
          </cell>
          <cell r="C743" t="e">
            <v>#N/A</v>
          </cell>
        </row>
        <row r="744">
          <cell r="A744">
            <v>3.42</v>
          </cell>
          <cell r="B744">
            <v>1.1509834441784845E-3</v>
          </cell>
          <cell r="C744" t="e">
            <v>#N/A</v>
          </cell>
        </row>
        <row r="745">
          <cell r="A745">
            <v>3.4299999999999997</v>
          </cell>
          <cell r="B745">
            <v>1.112229707265567E-3</v>
          </cell>
          <cell r="C745" t="e">
            <v>#N/A</v>
          </cell>
        </row>
        <row r="746">
          <cell r="A746">
            <v>3.4400000000000004</v>
          </cell>
          <cell r="B746">
            <v>1.0746733401537337E-3</v>
          </cell>
          <cell r="C746" t="e">
            <v>#N/A</v>
          </cell>
        </row>
        <row r="747">
          <cell r="A747">
            <v>3.45</v>
          </cell>
          <cell r="B747">
            <v>1.0382812956614103E-3</v>
          </cell>
          <cell r="C747" t="e">
            <v>#N/A</v>
          </cell>
        </row>
        <row r="748">
          <cell r="A748">
            <v>3.46</v>
          </cell>
          <cell r="B748">
            <v>1.0030213007342376E-3</v>
          </cell>
          <cell r="C748" t="e">
            <v>#N/A</v>
          </cell>
        </row>
        <row r="749">
          <cell r="A749">
            <v>3.4699999999999998</v>
          </cell>
          <cell r="B749">
            <v>9.6886184291984678E-4</v>
          </cell>
          <cell r="C749" t="e">
            <v>#N/A</v>
          </cell>
        </row>
        <row r="750">
          <cell r="A750">
            <v>3.4800000000000004</v>
          </cell>
          <cell r="B750">
            <v>9.3577215692747804E-4</v>
          </cell>
          <cell r="C750" t="e">
            <v>#N/A</v>
          </cell>
        </row>
        <row r="751">
          <cell r="A751">
            <v>3.49</v>
          </cell>
          <cell r="B751">
            <v>9.0372221127752448E-4</v>
          </cell>
          <cell r="C751" t="e">
            <v>#N/A</v>
          </cell>
        </row>
        <row r="752">
          <cell r="A752">
            <v>3.5</v>
          </cell>
          <cell r="B752">
            <v>8.7268269504576015E-4</v>
          </cell>
          <cell r="C752" t="e">
            <v>#N/A</v>
          </cell>
        </row>
        <row r="753">
          <cell r="A753">
            <v>3.51</v>
          </cell>
          <cell r="B753">
            <v>8.4262500470690268E-4</v>
          </cell>
          <cell r="C753" t="e">
            <v>#N/A</v>
          </cell>
        </row>
        <row r="754">
          <cell r="A754">
            <v>3.5200000000000005</v>
          </cell>
          <cell r="B754">
            <v>8.1352123108180689E-4</v>
          </cell>
          <cell r="C754" t="e">
            <v>#N/A</v>
          </cell>
        </row>
        <row r="755">
          <cell r="A755">
            <v>3.5300000000000002</v>
          </cell>
          <cell r="B755">
            <v>7.8534414639246856E-4</v>
          </cell>
          <cell r="C755" t="e">
            <v>#N/A</v>
          </cell>
        </row>
        <row r="756">
          <cell r="A756">
            <v>3.54</v>
          </cell>
          <cell r="B756">
            <v>7.580671914287103E-4</v>
          </cell>
          <cell r="C756" t="e">
            <v>#N/A</v>
          </cell>
        </row>
        <row r="757">
          <cell r="A757">
            <v>3.55</v>
          </cell>
          <cell r="B757">
            <v>7.3166446283031089E-4</v>
          </cell>
          <cell r="C757" t="e">
            <v>#N/A</v>
          </cell>
        </row>
        <row r="758">
          <cell r="A758">
            <v>3.5600000000000005</v>
          </cell>
          <cell r="B758">
            <v>7.0611070048803501E-4</v>
          </cell>
          <cell r="C758" t="e">
            <v>#N/A</v>
          </cell>
        </row>
        <row r="759">
          <cell r="A759">
            <v>3.5700000000000003</v>
          </cell>
          <cell r="B759">
            <v>6.8138127506689147E-4</v>
          </cell>
          <cell r="C759" t="e">
            <v>#N/A</v>
          </cell>
        </row>
        <row r="760">
          <cell r="A760">
            <v>3.58</v>
          </cell>
          <cell r="B760">
            <v>6.5745217565467645E-4</v>
          </cell>
          <cell r="C760" t="e">
            <v>#N/A</v>
          </cell>
        </row>
        <row r="761">
          <cell r="A761">
            <v>3.59</v>
          </cell>
          <cell r="B761">
            <v>6.342999975387576E-4</v>
          </cell>
          <cell r="C761" t="e">
            <v>#N/A</v>
          </cell>
        </row>
        <row r="762">
          <cell r="A762">
            <v>3.6000000000000005</v>
          </cell>
          <cell r="B762">
            <v>6.1190193011377092E-4</v>
          </cell>
          <cell r="C762" t="e">
            <v>#N/A</v>
          </cell>
        </row>
        <row r="763">
          <cell r="A763">
            <v>3.6100000000000003</v>
          </cell>
          <cell r="B763">
            <v>5.9023574492278507E-4</v>
          </cell>
          <cell r="C763" t="e">
            <v>#N/A</v>
          </cell>
        </row>
        <row r="764">
          <cell r="A764">
            <v>3.62</v>
          </cell>
          <cell r="B764">
            <v>5.6927978383425261E-4</v>
          </cell>
          <cell r="C764" t="e">
            <v>#N/A</v>
          </cell>
        </row>
        <row r="765">
          <cell r="A765">
            <v>3.63</v>
          </cell>
          <cell r="B765">
            <v>5.490129473569587E-4</v>
          </cell>
          <cell r="C765" t="e">
            <v>#N/A</v>
          </cell>
        </row>
        <row r="766">
          <cell r="A766">
            <v>3.6400000000000006</v>
          </cell>
          <cell r="B766">
            <v>5.2941468309493378E-4</v>
          </cell>
          <cell r="C766" t="e">
            <v>#N/A</v>
          </cell>
        </row>
        <row r="767">
          <cell r="A767">
            <v>3.6500000000000004</v>
          </cell>
          <cell r="B767">
            <v>5.1046497434418473E-4</v>
          </cell>
          <cell r="C767" t="e">
            <v>#N/A</v>
          </cell>
        </row>
        <row r="768">
          <cell r="A768">
            <v>3.66</v>
          </cell>
          <cell r="B768">
            <v>4.9214432883289312E-4</v>
          </cell>
          <cell r="C768" t="e">
            <v>#N/A</v>
          </cell>
        </row>
        <row r="769">
          <cell r="A769">
            <v>3.67</v>
          </cell>
          <cell r="B769">
            <v>4.7443376760662064E-4</v>
          </cell>
          <cell r="C769" t="e">
            <v>#N/A</v>
          </cell>
        </row>
        <row r="770">
          <cell r="A770">
            <v>3.6799999999999997</v>
          </cell>
          <cell r="B770">
            <v>4.5731481405985762E-4</v>
          </cell>
          <cell r="C770" t="e">
            <v>#N/A</v>
          </cell>
        </row>
        <row r="771">
          <cell r="A771">
            <v>3.6900000000000004</v>
          </cell>
          <cell r="B771">
            <v>4.4076948311513176E-4</v>
          </cell>
          <cell r="C771" t="e">
            <v>#N/A</v>
          </cell>
        </row>
        <row r="772">
          <cell r="A772">
            <v>3.7</v>
          </cell>
          <cell r="B772">
            <v>4.2478027055075143E-4</v>
          </cell>
          <cell r="C772" t="e">
            <v>#N/A</v>
          </cell>
        </row>
        <row r="773">
          <cell r="A773">
            <v>3.71</v>
          </cell>
          <cell r="B773">
            <v>4.0933014247807883E-4</v>
          </cell>
          <cell r="C773" t="e">
            <v>#N/A</v>
          </cell>
        </row>
        <row r="774">
          <cell r="A774">
            <v>3.7199999999999998</v>
          </cell>
          <cell r="B774">
            <v>3.9440252496915693E-4</v>
          </cell>
          <cell r="C774" t="e">
            <v>#N/A</v>
          </cell>
        </row>
        <row r="775">
          <cell r="A775">
            <v>3.7300000000000004</v>
          </cell>
          <cell r="B775">
            <v>3.7998129383532076E-4</v>
          </cell>
          <cell r="C775" t="e">
            <v>#N/A</v>
          </cell>
        </row>
        <row r="776">
          <cell r="A776">
            <v>3.74</v>
          </cell>
          <cell r="B776">
            <v>3.6605076455733496E-4</v>
          </cell>
          <cell r="C776" t="e">
            <v>#N/A</v>
          </cell>
        </row>
        <row r="777">
          <cell r="A777">
            <v>3.75</v>
          </cell>
          <cell r="B777">
            <v>3.5259568236744541E-4</v>
          </cell>
          <cell r="C777" t="e">
            <v>#N/A</v>
          </cell>
        </row>
        <row r="778">
          <cell r="A778">
            <v>3.76</v>
          </cell>
          <cell r="B778">
            <v>3.3960121248365478E-4</v>
          </cell>
          <cell r="C778" t="e">
            <v>#N/A</v>
          </cell>
        </row>
        <row r="779">
          <cell r="A779">
            <v>3.7700000000000005</v>
          </cell>
          <cell r="B779">
            <v>3.2705293049637438E-4</v>
          </cell>
          <cell r="C779" t="e">
            <v>#N/A</v>
          </cell>
        </row>
        <row r="780">
          <cell r="A780">
            <v>3.7800000000000002</v>
          </cell>
          <cell r="B780">
            <v>3.1493681290752155E-4</v>
          </cell>
          <cell r="C780" t="e">
            <v>#N/A</v>
          </cell>
        </row>
        <row r="781">
          <cell r="A781">
            <v>3.79</v>
          </cell>
          <cell r="B781">
            <v>3.0323922782200417E-4</v>
          </cell>
          <cell r="C781" t="e">
            <v>#N/A</v>
          </cell>
        </row>
        <row r="782">
          <cell r="A782">
            <v>3.8</v>
          </cell>
          <cell r="B782">
            <v>2.9194692579146027E-4</v>
          </cell>
          <cell r="C782" t="e">
            <v>#N/A</v>
          </cell>
        </row>
        <row r="783">
          <cell r="A783">
            <v>3.8100000000000005</v>
          </cell>
          <cell r="B783">
            <v>2.8104703080998584E-4</v>
          </cell>
          <cell r="C783" t="e">
            <v>#N/A</v>
          </cell>
        </row>
        <row r="784">
          <cell r="A784">
            <v>3.8200000000000003</v>
          </cell>
          <cell r="B784">
            <v>2.7052703146152073E-4</v>
          </cell>
          <cell r="C784" t="e">
            <v>#N/A</v>
          </cell>
        </row>
        <row r="785">
          <cell r="A785">
            <v>3.83</v>
          </cell>
          <cell r="B785">
            <v>2.6037477221844247E-4</v>
          </cell>
          <cell r="C785" t="e">
            <v>#N/A</v>
          </cell>
        </row>
        <row r="786">
          <cell r="A786">
            <v>3.84</v>
          </cell>
          <cell r="B786">
            <v>2.5057844489086075E-4</v>
          </cell>
          <cell r="C786" t="e">
            <v>#N/A</v>
          </cell>
        </row>
        <row r="787">
          <cell r="A787">
            <v>3.8500000000000005</v>
          </cell>
          <cell r="B787">
            <v>2.4112658022599302E-4</v>
          </cell>
          <cell r="C787" t="e">
            <v>#N/A</v>
          </cell>
        </row>
        <row r="788">
          <cell r="A788">
            <v>3.8600000000000003</v>
          </cell>
          <cell r="B788">
            <v>2.3200803965694195E-4</v>
          </cell>
          <cell r="C788" t="e">
            <v>#N/A</v>
          </cell>
        </row>
        <row r="789">
          <cell r="A789">
            <v>3.87</v>
          </cell>
          <cell r="B789">
            <v>2.2321200720010206E-4</v>
          </cell>
          <cell r="C789" t="e">
            <v>#N/A</v>
          </cell>
        </row>
        <row r="790">
          <cell r="A790">
            <v>3.88</v>
          </cell>
          <cell r="B790">
            <v>2.1472798150036704E-4</v>
          </cell>
          <cell r="C790" t="e">
            <v>#N/A</v>
          </cell>
        </row>
        <row r="791">
          <cell r="A791">
            <v>3.8900000000000006</v>
          </cell>
          <cell r="B791">
            <v>2.0654576802322513E-4</v>
          </cell>
          <cell r="C791" t="e">
            <v>#N/A</v>
          </cell>
        </row>
        <row r="792">
          <cell r="A792">
            <v>3.9000000000000004</v>
          </cell>
          <cell r="B792">
            <v>1.9865547139277237E-4</v>
          </cell>
          <cell r="C792" t="e">
            <v>#N/A</v>
          </cell>
        </row>
        <row r="793">
          <cell r="A793">
            <v>3.91</v>
          </cell>
          <cell r="B793">
            <v>1.9104748787459762E-4</v>
          </cell>
          <cell r="C793" t="e">
            <v>#N/A</v>
          </cell>
        </row>
        <row r="794">
          <cell r="A794">
            <v>3.92</v>
          </cell>
          <cell r="B794">
            <v>1.8371249800245711E-4</v>
          </cell>
          <cell r="C794" t="e">
            <v>#N/A</v>
          </cell>
        </row>
        <row r="795">
          <cell r="A795">
            <v>3.9300000000000006</v>
          </cell>
          <cell r="B795">
            <v>1.7664145934757059E-4</v>
          </cell>
          <cell r="C795" t="e">
            <v>#N/A</v>
          </cell>
        </row>
        <row r="796">
          <cell r="A796">
            <v>3.9400000000000004</v>
          </cell>
          <cell r="B796">
            <v>1.6982559942934329E-4</v>
          </cell>
          <cell r="C796" t="e">
            <v>#N/A</v>
          </cell>
        </row>
        <row r="797">
          <cell r="A797">
            <v>3.95</v>
          </cell>
          <cell r="B797">
            <v>1.6325640876624199E-4</v>
          </cell>
          <cell r="C797" t="e">
            <v>#N/A</v>
          </cell>
        </row>
        <row r="798">
          <cell r="A798">
            <v>3.96</v>
          </cell>
          <cell r="B798">
            <v>1.5692563406553226E-4</v>
          </cell>
          <cell r="C798" t="e">
            <v>#N/A</v>
          </cell>
        </row>
        <row r="799">
          <cell r="A799">
            <v>3.9699999999999998</v>
          </cell>
          <cell r="B799">
            <v>1.5082527155051807E-4</v>
          </cell>
          <cell r="C799" t="e">
            <v>#N/A</v>
          </cell>
        </row>
        <row r="800">
          <cell r="A800">
            <v>3.9800000000000004</v>
          </cell>
          <cell r="B800">
            <v>1.4494756042389079E-4</v>
          </cell>
          <cell r="C800" t="e">
            <v>#N/A</v>
          </cell>
        </row>
        <row r="801">
          <cell r="A801">
            <v>3.99</v>
          </cell>
          <cell r="B801">
            <v>1.3928497646575994E-4</v>
          </cell>
          <cell r="C801" t="e">
            <v>#N/A</v>
          </cell>
        </row>
        <row r="802">
          <cell r="A802">
            <v>4</v>
          </cell>
          <cell r="B802">
            <v>1.3383022576488537E-4</v>
          </cell>
          <cell r="C802" t="e">
            <v>#N/A</v>
          </cell>
        </row>
      </sheetData>
      <sheetData sheetId="1">
        <row r="3">
          <cell r="A3">
            <v>0</v>
          </cell>
          <cell r="B3">
            <v>0.72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PI Tabl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B1" t="str">
            <v>Sales</v>
          </cell>
        </row>
        <row r="2">
          <cell r="B2">
            <v>695</v>
          </cell>
        </row>
        <row r="3">
          <cell r="B3">
            <v>687</v>
          </cell>
        </row>
        <row r="4">
          <cell r="B4">
            <v>687</v>
          </cell>
        </row>
        <row r="5">
          <cell r="B5">
            <v>695</v>
          </cell>
        </row>
        <row r="6">
          <cell r="B6">
            <v>708</v>
          </cell>
        </row>
        <row r="7">
          <cell r="B7">
            <v>719</v>
          </cell>
        </row>
        <row r="8">
          <cell r="B8">
            <v>726</v>
          </cell>
        </row>
        <row r="9">
          <cell r="B9">
            <v>727</v>
          </cell>
        </row>
        <row r="10">
          <cell r="B10">
            <v>735</v>
          </cell>
        </row>
        <row r="11">
          <cell r="B11">
            <v>744</v>
          </cell>
        </row>
        <row r="12">
          <cell r="B12">
            <v>765</v>
          </cell>
        </row>
        <row r="13">
          <cell r="B13">
            <v>740</v>
          </cell>
        </row>
        <row r="14">
          <cell r="B14">
            <v>782</v>
          </cell>
        </row>
        <row r="15">
          <cell r="B15">
            <v>735</v>
          </cell>
        </row>
        <row r="16">
          <cell r="B16">
            <v>890</v>
          </cell>
        </row>
        <row r="17">
          <cell r="B17">
            <v>883</v>
          </cell>
        </row>
      </sheetData>
      <sheetData sheetId="10"/>
      <sheetData sheetId="11"/>
      <sheetData sheetId="1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mbor Istvan" refreshedDate="44954.567058796296" createdVersion="8" refreshedVersion="8" minRefreshableVersion="3" recordCount="43" xr:uid="{6095C798-62A4-464D-9D70-217B8B490108}">
  <cacheSource type="worksheet">
    <worksheetSource ref="A2:C45" sheet="Fatérkép"/>
  </cacheSource>
  <cacheFields count="3">
    <cacheField name="Típus" numFmtId="1">
      <sharedItems count="9">
        <s v="MERCEDES"/>
        <s v="BMW"/>
        <s v="FIAT"/>
        <s v="RENAULT"/>
        <s v="FORD"/>
        <s v="OPEL"/>
        <s v="SUZUKI"/>
        <s v="SKODA"/>
        <s v="MAZDA"/>
      </sharedItems>
    </cacheField>
    <cacheField name="Szín" numFmtId="1">
      <sharedItems count="7">
        <s v="Narancssárga"/>
        <s v="Piros"/>
        <s v="Kék"/>
        <s v="Lila"/>
        <s v="Fekete"/>
        <s v="Zöld"/>
        <s v="BLACK" u="1"/>
      </sharedItems>
    </cacheField>
    <cacheField name="Ár" numFmtId="172">
      <sharedItems containsSemiMixedTypes="0" containsString="0" containsNumber="1" containsInteger="1" minValue="1300000" maxValue="50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mbor Istvan" refreshedDate="45601.791972916668" createdVersion="8" refreshedVersion="8" minRefreshableVersion="3" recordCount="1000" xr:uid="{5FD6A85C-F604-4D7A-8CC1-0B3B6595ADFE}">
  <cacheSource type="worksheet">
    <worksheetSource ref="A1:E1001" sheet="Adatok"/>
  </cacheSource>
  <cacheFields count="5">
    <cacheField name="Sorszám" numFmtId="0">
      <sharedItems containsSemiMixedTypes="0" containsString="0" containsNumber="1" containsInteger="1" minValue="1" maxValue="1000"/>
    </cacheField>
    <cacheField name="Gyümölcs" numFmtId="0">
      <sharedItems/>
    </cacheField>
    <cacheField name="Ár" numFmtId="172">
      <sharedItems containsSemiMixedTypes="0" containsString="0" containsNumber="1" containsInteger="1" minValue="10" maxValue="120"/>
    </cacheField>
    <cacheField name="Kiszerelés" numFmtId="0">
      <sharedItems count="5">
        <s v="kilós"/>
        <s v="zsákos"/>
        <s v="dobozos"/>
        <s v="darabos"/>
        <s v="hálós"/>
      </sharedItems>
    </cacheField>
    <cacheField name="Íz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3">
  <r>
    <x v="0"/>
    <x v="0"/>
    <n v="4200000"/>
  </r>
  <r>
    <x v="1"/>
    <x v="1"/>
    <n v="1900000"/>
  </r>
  <r>
    <x v="2"/>
    <x v="1"/>
    <n v="1300000"/>
  </r>
  <r>
    <x v="3"/>
    <x v="1"/>
    <n v="1400000"/>
  </r>
  <r>
    <x v="4"/>
    <x v="2"/>
    <n v="2300000"/>
  </r>
  <r>
    <x v="5"/>
    <x v="0"/>
    <n v="2000000"/>
  </r>
  <r>
    <x v="2"/>
    <x v="3"/>
    <n v="2300000"/>
  </r>
  <r>
    <x v="2"/>
    <x v="0"/>
    <n v="1440000"/>
  </r>
  <r>
    <x v="2"/>
    <x v="2"/>
    <n v="1540000"/>
  </r>
  <r>
    <x v="2"/>
    <x v="1"/>
    <n v="2100000"/>
  </r>
  <r>
    <x v="2"/>
    <x v="1"/>
    <n v="1580000"/>
  </r>
  <r>
    <x v="0"/>
    <x v="0"/>
    <n v="5000000"/>
  </r>
  <r>
    <x v="5"/>
    <x v="4"/>
    <n v="2600000"/>
  </r>
  <r>
    <x v="3"/>
    <x v="0"/>
    <n v="2200000"/>
  </r>
  <r>
    <x v="3"/>
    <x v="1"/>
    <n v="1600000"/>
  </r>
  <r>
    <x v="5"/>
    <x v="0"/>
    <n v="1750000"/>
  </r>
  <r>
    <x v="2"/>
    <x v="0"/>
    <n v="1980000"/>
  </r>
  <r>
    <x v="5"/>
    <x v="2"/>
    <n v="2300000"/>
  </r>
  <r>
    <x v="5"/>
    <x v="0"/>
    <n v="1320000"/>
  </r>
  <r>
    <x v="3"/>
    <x v="1"/>
    <n v="2200000"/>
  </r>
  <r>
    <x v="6"/>
    <x v="0"/>
    <n v="1460000"/>
  </r>
  <r>
    <x v="2"/>
    <x v="3"/>
    <n v="1350000"/>
  </r>
  <r>
    <x v="2"/>
    <x v="0"/>
    <n v="2656000"/>
  </r>
  <r>
    <x v="2"/>
    <x v="0"/>
    <n v="1450000"/>
  </r>
  <r>
    <x v="2"/>
    <x v="1"/>
    <n v="2400000"/>
  </r>
  <r>
    <x v="4"/>
    <x v="3"/>
    <n v="2200000"/>
  </r>
  <r>
    <x v="1"/>
    <x v="3"/>
    <n v="2400000"/>
  </r>
  <r>
    <x v="7"/>
    <x v="5"/>
    <n v="1800000"/>
  </r>
  <r>
    <x v="2"/>
    <x v="0"/>
    <n v="2190000"/>
  </r>
  <r>
    <x v="4"/>
    <x v="2"/>
    <n v="1780000"/>
  </r>
  <r>
    <x v="4"/>
    <x v="5"/>
    <n v="4500000"/>
  </r>
  <r>
    <x v="8"/>
    <x v="2"/>
    <n v="1870000"/>
  </r>
  <r>
    <x v="8"/>
    <x v="5"/>
    <n v="1900000"/>
  </r>
  <r>
    <x v="7"/>
    <x v="2"/>
    <n v="3320000"/>
  </r>
  <r>
    <x v="6"/>
    <x v="1"/>
    <n v="1400000"/>
  </r>
  <r>
    <x v="2"/>
    <x v="5"/>
    <n v="1995000"/>
  </r>
  <r>
    <x v="2"/>
    <x v="1"/>
    <n v="2340000"/>
  </r>
  <r>
    <x v="4"/>
    <x v="5"/>
    <n v="1870000"/>
  </r>
  <r>
    <x v="0"/>
    <x v="1"/>
    <n v="3420000"/>
  </r>
  <r>
    <x v="5"/>
    <x v="5"/>
    <n v="3800000"/>
  </r>
  <r>
    <x v="0"/>
    <x v="0"/>
    <n v="4200000"/>
  </r>
  <r>
    <x v="1"/>
    <x v="1"/>
    <n v="1900000"/>
  </r>
  <r>
    <x v="2"/>
    <x v="1"/>
    <n v="13000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00">
  <r>
    <n v="1"/>
    <s v="szőlő"/>
    <n v="50"/>
    <x v="0"/>
    <m/>
  </r>
  <r>
    <n v="2"/>
    <s v="körte"/>
    <n v="20"/>
    <x v="0"/>
    <m/>
  </r>
  <r>
    <n v="3"/>
    <s v="alma"/>
    <n v="10"/>
    <x v="0"/>
    <m/>
  </r>
  <r>
    <n v="4"/>
    <s v="szőlő"/>
    <n v="50"/>
    <x v="1"/>
    <m/>
  </r>
  <r>
    <n v="5"/>
    <s v="banán"/>
    <n v="30"/>
    <x v="2"/>
    <m/>
  </r>
  <r>
    <n v="6"/>
    <s v="szőlő"/>
    <n v="50"/>
    <x v="3"/>
    <m/>
  </r>
  <r>
    <n v="7"/>
    <s v="körte"/>
    <n v="20"/>
    <x v="1"/>
    <m/>
  </r>
  <r>
    <n v="8"/>
    <s v="körte"/>
    <n v="20"/>
    <x v="4"/>
    <m/>
  </r>
  <r>
    <n v="9"/>
    <s v="alma"/>
    <n v="10"/>
    <x v="3"/>
    <m/>
  </r>
  <r>
    <n v="10"/>
    <s v="barack"/>
    <n v="80"/>
    <x v="3"/>
    <m/>
  </r>
  <r>
    <n v="11"/>
    <s v="banán"/>
    <n v="30"/>
    <x v="0"/>
    <m/>
  </r>
  <r>
    <n v="12"/>
    <s v="banán"/>
    <n v="30"/>
    <x v="0"/>
    <m/>
  </r>
  <r>
    <n v="13"/>
    <s v="körte"/>
    <n v="20"/>
    <x v="2"/>
    <m/>
  </r>
  <r>
    <n v="14"/>
    <s v="kiwi"/>
    <n v="120"/>
    <x v="0"/>
    <m/>
  </r>
  <r>
    <n v="15"/>
    <s v="banán"/>
    <n v="30"/>
    <x v="1"/>
    <m/>
  </r>
  <r>
    <n v="16"/>
    <s v="körte"/>
    <n v="20"/>
    <x v="0"/>
    <m/>
  </r>
  <r>
    <n v="17"/>
    <s v="körte"/>
    <n v="20"/>
    <x v="0"/>
    <m/>
  </r>
  <r>
    <n v="18"/>
    <s v="banán"/>
    <n v="30"/>
    <x v="4"/>
    <m/>
  </r>
  <r>
    <n v="19"/>
    <s v="alma"/>
    <n v="10"/>
    <x v="0"/>
    <m/>
  </r>
  <r>
    <n v="20"/>
    <s v="szilva"/>
    <n v="90"/>
    <x v="2"/>
    <m/>
  </r>
  <r>
    <n v="21"/>
    <s v="banán"/>
    <n v="30"/>
    <x v="2"/>
    <m/>
  </r>
  <r>
    <n v="22"/>
    <s v="alma"/>
    <n v="10"/>
    <x v="2"/>
    <m/>
  </r>
  <r>
    <n v="23"/>
    <s v="szőlő"/>
    <n v="50"/>
    <x v="3"/>
    <m/>
  </r>
  <r>
    <n v="24"/>
    <s v="banán"/>
    <n v="30"/>
    <x v="2"/>
    <m/>
  </r>
  <r>
    <n v="25"/>
    <s v="alma"/>
    <n v="10"/>
    <x v="0"/>
    <m/>
  </r>
  <r>
    <n v="26"/>
    <s v="alma"/>
    <n v="10"/>
    <x v="0"/>
    <m/>
  </r>
  <r>
    <n v="27"/>
    <s v="kiwi"/>
    <n v="120"/>
    <x v="3"/>
    <m/>
  </r>
  <r>
    <n v="28"/>
    <s v="kiwi"/>
    <n v="120"/>
    <x v="0"/>
    <m/>
  </r>
  <r>
    <n v="29"/>
    <s v="alma"/>
    <n v="10"/>
    <x v="0"/>
    <m/>
  </r>
  <r>
    <n v="30"/>
    <s v="banán"/>
    <n v="30"/>
    <x v="0"/>
    <m/>
  </r>
  <r>
    <n v="31"/>
    <s v="szilva"/>
    <n v="90"/>
    <x v="2"/>
    <m/>
  </r>
  <r>
    <n v="32"/>
    <s v="körte"/>
    <n v="20"/>
    <x v="0"/>
    <m/>
  </r>
  <r>
    <n v="33"/>
    <s v="alma"/>
    <n v="10"/>
    <x v="4"/>
    <m/>
  </r>
  <r>
    <n v="34"/>
    <s v="körte"/>
    <n v="20"/>
    <x v="4"/>
    <m/>
  </r>
  <r>
    <n v="35"/>
    <s v="szőlő"/>
    <n v="50"/>
    <x v="0"/>
    <m/>
  </r>
  <r>
    <n v="36"/>
    <s v="alma"/>
    <n v="10"/>
    <x v="2"/>
    <m/>
  </r>
  <r>
    <n v="37"/>
    <s v="kiwi"/>
    <n v="120"/>
    <x v="0"/>
    <m/>
  </r>
  <r>
    <n v="38"/>
    <s v="barack"/>
    <n v="80"/>
    <x v="2"/>
    <m/>
  </r>
  <r>
    <n v="39"/>
    <s v="körte"/>
    <n v="20"/>
    <x v="0"/>
    <m/>
  </r>
  <r>
    <n v="40"/>
    <s v="szőlő"/>
    <n v="50"/>
    <x v="1"/>
    <m/>
  </r>
  <r>
    <n v="41"/>
    <s v="körte"/>
    <n v="20"/>
    <x v="4"/>
    <m/>
  </r>
  <r>
    <n v="42"/>
    <s v="alma"/>
    <n v="10"/>
    <x v="0"/>
    <m/>
  </r>
  <r>
    <n v="43"/>
    <s v="szilva"/>
    <n v="90"/>
    <x v="0"/>
    <m/>
  </r>
  <r>
    <n v="44"/>
    <s v="szilva"/>
    <n v="90"/>
    <x v="0"/>
    <m/>
  </r>
  <r>
    <n v="45"/>
    <s v="szilva"/>
    <n v="90"/>
    <x v="1"/>
    <m/>
  </r>
  <r>
    <n v="46"/>
    <s v="szilva"/>
    <n v="90"/>
    <x v="4"/>
    <m/>
  </r>
  <r>
    <n v="47"/>
    <s v="szilva"/>
    <n v="90"/>
    <x v="3"/>
    <m/>
  </r>
  <r>
    <n v="48"/>
    <s v="barack"/>
    <n v="80"/>
    <x v="0"/>
    <m/>
  </r>
  <r>
    <n v="49"/>
    <s v="alma"/>
    <n v="10"/>
    <x v="2"/>
    <m/>
  </r>
  <r>
    <n v="50"/>
    <s v="körte"/>
    <n v="20"/>
    <x v="4"/>
    <m/>
  </r>
  <r>
    <n v="51"/>
    <s v="kiwi"/>
    <n v="120"/>
    <x v="3"/>
    <m/>
  </r>
  <r>
    <n v="52"/>
    <s v="szőlő"/>
    <n v="50"/>
    <x v="0"/>
    <m/>
  </r>
  <r>
    <n v="53"/>
    <s v="szilva"/>
    <n v="90"/>
    <x v="2"/>
    <m/>
  </r>
  <r>
    <n v="54"/>
    <s v="kiwi"/>
    <n v="120"/>
    <x v="0"/>
    <m/>
  </r>
  <r>
    <n v="55"/>
    <s v="szilva"/>
    <n v="90"/>
    <x v="0"/>
    <m/>
  </r>
  <r>
    <n v="56"/>
    <s v="szilva"/>
    <n v="90"/>
    <x v="0"/>
    <m/>
  </r>
  <r>
    <n v="57"/>
    <s v="alma"/>
    <n v="10"/>
    <x v="2"/>
    <m/>
  </r>
  <r>
    <n v="58"/>
    <s v="barack"/>
    <n v="80"/>
    <x v="4"/>
    <m/>
  </r>
  <r>
    <n v="59"/>
    <s v="szőlő"/>
    <n v="50"/>
    <x v="2"/>
    <m/>
  </r>
  <r>
    <n v="60"/>
    <s v="körte"/>
    <n v="20"/>
    <x v="3"/>
    <m/>
  </r>
  <r>
    <n v="61"/>
    <s v="kiwi"/>
    <n v="120"/>
    <x v="2"/>
    <m/>
  </r>
  <r>
    <n v="62"/>
    <s v="szilva"/>
    <n v="90"/>
    <x v="2"/>
    <m/>
  </r>
  <r>
    <n v="63"/>
    <s v="banán"/>
    <n v="30"/>
    <x v="2"/>
    <m/>
  </r>
  <r>
    <n v="64"/>
    <s v="szőlő"/>
    <n v="50"/>
    <x v="4"/>
    <m/>
  </r>
  <r>
    <n v="65"/>
    <s v="kiwi"/>
    <n v="120"/>
    <x v="3"/>
    <m/>
  </r>
  <r>
    <n v="66"/>
    <s v="alma"/>
    <n v="10"/>
    <x v="0"/>
    <m/>
  </r>
  <r>
    <n v="67"/>
    <s v="szilva"/>
    <n v="90"/>
    <x v="0"/>
    <m/>
  </r>
  <r>
    <n v="68"/>
    <s v="szőlő"/>
    <n v="50"/>
    <x v="1"/>
    <m/>
  </r>
  <r>
    <n v="69"/>
    <s v="alma"/>
    <n v="10"/>
    <x v="0"/>
    <m/>
  </r>
  <r>
    <n v="70"/>
    <s v="körte"/>
    <n v="20"/>
    <x v="0"/>
    <m/>
  </r>
  <r>
    <n v="71"/>
    <s v="barack"/>
    <n v="80"/>
    <x v="1"/>
    <m/>
  </r>
  <r>
    <n v="72"/>
    <s v="banán"/>
    <n v="30"/>
    <x v="0"/>
    <m/>
  </r>
  <r>
    <n v="73"/>
    <s v="szőlő"/>
    <n v="50"/>
    <x v="0"/>
    <m/>
  </r>
  <r>
    <n v="74"/>
    <s v="banán"/>
    <n v="30"/>
    <x v="0"/>
    <m/>
  </r>
  <r>
    <n v="75"/>
    <s v="alma"/>
    <n v="10"/>
    <x v="0"/>
    <m/>
  </r>
  <r>
    <n v="76"/>
    <s v="körte"/>
    <n v="20"/>
    <x v="1"/>
    <m/>
  </r>
  <r>
    <n v="77"/>
    <s v="barack"/>
    <n v="80"/>
    <x v="3"/>
    <m/>
  </r>
  <r>
    <n v="78"/>
    <s v="banán"/>
    <n v="30"/>
    <x v="2"/>
    <m/>
  </r>
  <r>
    <n v="79"/>
    <s v="szilva"/>
    <n v="90"/>
    <x v="2"/>
    <m/>
  </r>
  <r>
    <n v="80"/>
    <s v="kiwi"/>
    <n v="120"/>
    <x v="2"/>
    <m/>
  </r>
  <r>
    <n v="81"/>
    <s v="szőlő"/>
    <n v="50"/>
    <x v="2"/>
    <m/>
  </r>
  <r>
    <n v="82"/>
    <s v="barack"/>
    <n v="80"/>
    <x v="3"/>
    <m/>
  </r>
  <r>
    <n v="83"/>
    <s v="kiwi"/>
    <n v="120"/>
    <x v="0"/>
    <m/>
  </r>
  <r>
    <n v="84"/>
    <s v="barack"/>
    <n v="80"/>
    <x v="2"/>
    <m/>
  </r>
  <r>
    <n v="85"/>
    <s v="szilva"/>
    <n v="90"/>
    <x v="4"/>
    <m/>
  </r>
  <r>
    <n v="86"/>
    <s v="kiwi"/>
    <n v="120"/>
    <x v="4"/>
    <m/>
  </r>
  <r>
    <n v="87"/>
    <s v="banán"/>
    <n v="30"/>
    <x v="2"/>
    <m/>
  </r>
  <r>
    <n v="88"/>
    <s v="szilva"/>
    <n v="90"/>
    <x v="0"/>
    <m/>
  </r>
  <r>
    <n v="89"/>
    <s v="szőlő"/>
    <n v="50"/>
    <x v="2"/>
    <m/>
  </r>
  <r>
    <n v="90"/>
    <s v="kiwi"/>
    <n v="120"/>
    <x v="4"/>
    <m/>
  </r>
  <r>
    <n v="91"/>
    <s v="szőlő"/>
    <n v="50"/>
    <x v="0"/>
    <m/>
  </r>
  <r>
    <n v="92"/>
    <s v="szilva"/>
    <n v="90"/>
    <x v="4"/>
    <m/>
  </r>
  <r>
    <n v="93"/>
    <s v="banán"/>
    <n v="30"/>
    <x v="2"/>
    <m/>
  </r>
  <r>
    <n v="94"/>
    <s v="szilva"/>
    <n v="90"/>
    <x v="0"/>
    <m/>
  </r>
  <r>
    <n v="95"/>
    <s v="banán"/>
    <n v="30"/>
    <x v="0"/>
    <m/>
  </r>
  <r>
    <n v="96"/>
    <s v="kiwi"/>
    <n v="120"/>
    <x v="4"/>
    <m/>
  </r>
  <r>
    <n v="97"/>
    <s v="körte"/>
    <n v="20"/>
    <x v="2"/>
    <m/>
  </r>
  <r>
    <n v="98"/>
    <s v="szilva"/>
    <n v="90"/>
    <x v="3"/>
    <m/>
  </r>
  <r>
    <n v="99"/>
    <s v="barack"/>
    <n v="80"/>
    <x v="2"/>
    <m/>
  </r>
  <r>
    <n v="100"/>
    <s v="körte"/>
    <n v="20"/>
    <x v="1"/>
    <m/>
  </r>
  <r>
    <n v="101"/>
    <s v="körte"/>
    <n v="20"/>
    <x v="2"/>
    <m/>
  </r>
  <r>
    <n v="102"/>
    <s v="körte"/>
    <n v="20"/>
    <x v="3"/>
    <m/>
  </r>
  <r>
    <n v="103"/>
    <s v="barack"/>
    <n v="80"/>
    <x v="0"/>
    <m/>
  </r>
  <r>
    <n v="104"/>
    <s v="banán"/>
    <n v="30"/>
    <x v="0"/>
    <m/>
  </r>
  <r>
    <n v="105"/>
    <s v="alma"/>
    <n v="10"/>
    <x v="4"/>
    <m/>
  </r>
  <r>
    <n v="106"/>
    <s v="kiwi"/>
    <n v="120"/>
    <x v="1"/>
    <m/>
  </r>
  <r>
    <n v="107"/>
    <s v="szilva"/>
    <n v="90"/>
    <x v="2"/>
    <m/>
  </r>
  <r>
    <n v="108"/>
    <s v="barack"/>
    <n v="80"/>
    <x v="1"/>
    <m/>
  </r>
  <r>
    <n v="109"/>
    <s v="szőlő"/>
    <n v="50"/>
    <x v="2"/>
    <m/>
  </r>
  <r>
    <n v="110"/>
    <s v="alma"/>
    <n v="10"/>
    <x v="2"/>
    <m/>
  </r>
  <r>
    <n v="111"/>
    <s v="barack"/>
    <n v="80"/>
    <x v="4"/>
    <m/>
  </r>
  <r>
    <n v="112"/>
    <s v="kiwi"/>
    <n v="120"/>
    <x v="2"/>
    <m/>
  </r>
  <r>
    <n v="113"/>
    <s v="banán"/>
    <n v="30"/>
    <x v="2"/>
    <m/>
  </r>
  <r>
    <n v="114"/>
    <s v="szilva"/>
    <n v="90"/>
    <x v="2"/>
    <m/>
  </r>
  <r>
    <n v="115"/>
    <s v="barack"/>
    <n v="80"/>
    <x v="0"/>
    <m/>
  </r>
  <r>
    <n v="116"/>
    <s v="körte"/>
    <n v="20"/>
    <x v="2"/>
    <m/>
  </r>
  <r>
    <n v="117"/>
    <s v="alma"/>
    <n v="10"/>
    <x v="0"/>
    <m/>
  </r>
  <r>
    <n v="118"/>
    <s v="kiwi"/>
    <n v="120"/>
    <x v="4"/>
    <m/>
  </r>
  <r>
    <n v="119"/>
    <s v="szőlő"/>
    <n v="50"/>
    <x v="1"/>
    <m/>
  </r>
  <r>
    <n v="120"/>
    <s v="körte"/>
    <n v="20"/>
    <x v="1"/>
    <m/>
  </r>
  <r>
    <n v="121"/>
    <s v="szilva"/>
    <n v="90"/>
    <x v="0"/>
    <m/>
  </r>
  <r>
    <n v="122"/>
    <s v="banán"/>
    <n v="30"/>
    <x v="1"/>
    <m/>
  </r>
  <r>
    <n v="123"/>
    <s v="alma"/>
    <n v="10"/>
    <x v="0"/>
    <m/>
  </r>
  <r>
    <n v="124"/>
    <s v="kiwi"/>
    <n v="120"/>
    <x v="1"/>
    <m/>
  </r>
  <r>
    <n v="125"/>
    <s v="kiwi"/>
    <n v="120"/>
    <x v="0"/>
    <m/>
  </r>
  <r>
    <n v="126"/>
    <s v="szilva"/>
    <n v="90"/>
    <x v="4"/>
    <m/>
  </r>
  <r>
    <n v="127"/>
    <s v="szilva"/>
    <n v="90"/>
    <x v="1"/>
    <m/>
  </r>
  <r>
    <n v="128"/>
    <s v="szilva"/>
    <n v="90"/>
    <x v="4"/>
    <m/>
  </r>
  <r>
    <n v="129"/>
    <s v="körte"/>
    <n v="20"/>
    <x v="0"/>
    <m/>
  </r>
  <r>
    <n v="130"/>
    <s v="alma"/>
    <n v="10"/>
    <x v="2"/>
    <m/>
  </r>
  <r>
    <n v="131"/>
    <s v="szőlő"/>
    <n v="50"/>
    <x v="3"/>
    <m/>
  </r>
  <r>
    <n v="132"/>
    <s v="banán"/>
    <n v="30"/>
    <x v="1"/>
    <m/>
  </r>
  <r>
    <n v="133"/>
    <s v="alma"/>
    <n v="10"/>
    <x v="1"/>
    <m/>
  </r>
  <r>
    <n v="134"/>
    <s v="kiwi"/>
    <n v="120"/>
    <x v="1"/>
    <m/>
  </r>
  <r>
    <n v="135"/>
    <s v="barack"/>
    <n v="80"/>
    <x v="0"/>
    <m/>
  </r>
  <r>
    <n v="136"/>
    <s v="szőlő"/>
    <n v="50"/>
    <x v="2"/>
    <m/>
  </r>
  <r>
    <n v="137"/>
    <s v="kiwi"/>
    <n v="120"/>
    <x v="2"/>
    <m/>
  </r>
  <r>
    <n v="138"/>
    <s v="kiwi"/>
    <n v="120"/>
    <x v="4"/>
    <m/>
  </r>
  <r>
    <n v="139"/>
    <s v="alma"/>
    <n v="10"/>
    <x v="1"/>
    <m/>
  </r>
  <r>
    <n v="140"/>
    <s v="alma"/>
    <n v="10"/>
    <x v="0"/>
    <m/>
  </r>
  <r>
    <n v="141"/>
    <s v="szilva"/>
    <n v="90"/>
    <x v="0"/>
    <m/>
  </r>
  <r>
    <n v="142"/>
    <s v="szilva"/>
    <n v="90"/>
    <x v="0"/>
    <m/>
  </r>
  <r>
    <n v="143"/>
    <s v="körte"/>
    <n v="20"/>
    <x v="0"/>
    <m/>
  </r>
  <r>
    <n v="144"/>
    <s v="barack"/>
    <n v="80"/>
    <x v="2"/>
    <m/>
  </r>
  <r>
    <n v="145"/>
    <s v="alma"/>
    <n v="10"/>
    <x v="2"/>
    <m/>
  </r>
  <r>
    <n v="146"/>
    <s v="barack"/>
    <n v="80"/>
    <x v="2"/>
    <m/>
  </r>
  <r>
    <n v="147"/>
    <s v="körte"/>
    <n v="20"/>
    <x v="0"/>
    <m/>
  </r>
  <r>
    <n v="148"/>
    <s v="alma"/>
    <n v="10"/>
    <x v="0"/>
    <m/>
  </r>
  <r>
    <n v="149"/>
    <s v="kiwi"/>
    <n v="120"/>
    <x v="0"/>
    <m/>
  </r>
  <r>
    <n v="150"/>
    <s v="körte"/>
    <n v="20"/>
    <x v="0"/>
    <m/>
  </r>
  <r>
    <n v="151"/>
    <s v="banán"/>
    <n v="30"/>
    <x v="4"/>
    <m/>
  </r>
  <r>
    <n v="152"/>
    <s v="szilva"/>
    <n v="90"/>
    <x v="4"/>
    <m/>
  </r>
  <r>
    <n v="153"/>
    <s v="szilva"/>
    <n v="90"/>
    <x v="0"/>
    <m/>
  </r>
  <r>
    <n v="154"/>
    <s v="barack"/>
    <n v="80"/>
    <x v="3"/>
    <m/>
  </r>
  <r>
    <n v="155"/>
    <s v="szőlő"/>
    <n v="50"/>
    <x v="0"/>
    <m/>
  </r>
  <r>
    <n v="156"/>
    <s v="alma"/>
    <n v="10"/>
    <x v="0"/>
    <m/>
  </r>
  <r>
    <n v="157"/>
    <s v="banán"/>
    <n v="30"/>
    <x v="1"/>
    <m/>
  </r>
  <r>
    <n v="158"/>
    <s v="alma"/>
    <n v="10"/>
    <x v="3"/>
    <m/>
  </r>
  <r>
    <n v="159"/>
    <s v="alma"/>
    <n v="10"/>
    <x v="0"/>
    <m/>
  </r>
  <r>
    <n v="160"/>
    <s v="szőlő"/>
    <n v="50"/>
    <x v="0"/>
    <m/>
  </r>
  <r>
    <n v="161"/>
    <s v="alma"/>
    <n v="10"/>
    <x v="0"/>
    <m/>
  </r>
  <r>
    <n v="162"/>
    <s v="szilva"/>
    <n v="90"/>
    <x v="4"/>
    <m/>
  </r>
  <r>
    <n v="163"/>
    <s v="banán"/>
    <n v="30"/>
    <x v="4"/>
    <m/>
  </r>
  <r>
    <n v="164"/>
    <s v="körte"/>
    <n v="20"/>
    <x v="2"/>
    <m/>
  </r>
  <r>
    <n v="165"/>
    <s v="banán"/>
    <n v="30"/>
    <x v="4"/>
    <m/>
  </r>
  <r>
    <n v="166"/>
    <s v="barack"/>
    <n v="80"/>
    <x v="0"/>
    <m/>
  </r>
  <r>
    <n v="167"/>
    <s v="körte"/>
    <n v="20"/>
    <x v="1"/>
    <m/>
  </r>
  <r>
    <n v="168"/>
    <s v="szőlő"/>
    <n v="50"/>
    <x v="1"/>
    <m/>
  </r>
  <r>
    <n v="169"/>
    <s v="szilva"/>
    <n v="90"/>
    <x v="0"/>
    <m/>
  </r>
  <r>
    <n v="170"/>
    <s v="szőlő"/>
    <n v="50"/>
    <x v="3"/>
    <m/>
  </r>
  <r>
    <n v="171"/>
    <s v="banán"/>
    <n v="30"/>
    <x v="0"/>
    <m/>
  </r>
  <r>
    <n v="172"/>
    <s v="kiwi"/>
    <n v="120"/>
    <x v="0"/>
    <m/>
  </r>
  <r>
    <n v="173"/>
    <s v="szőlő"/>
    <n v="50"/>
    <x v="2"/>
    <m/>
  </r>
  <r>
    <n v="174"/>
    <s v="körte"/>
    <n v="20"/>
    <x v="0"/>
    <m/>
  </r>
  <r>
    <n v="175"/>
    <s v="banán"/>
    <n v="30"/>
    <x v="1"/>
    <m/>
  </r>
  <r>
    <n v="176"/>
    <s v="kiwi"/>
    <n v="120"/>
    <x v="0"/>
    <m/>
  </r>
  <r>
    <n v="177"/>
    <s v="alma"/>
    <n v="10"/>
    <x v="1"/>
    <m/>
  </r>
  <r>
    <n v="178"/>
    <s v="kiwi"/>
    <n v="120"/>
    <x v="4"/>
    <m/>
  </r>
  <r>
    <n v="179"/>
    <s v="kiwi"/>
    <n v="120"/>
    <x v="2"/>
    <m/>
  </r>
  <r>
    <n v="180"/>
    <s v="kiwi"/>
    <n v="120"/>
    <x v="1"/>
    <m/>
  </r>
  <r>
    <n v="181"/>
    <s v="barack"/>
    <n v="80"/>
    <x v="2"/>
    <m/>
  </r>
  <r>
    <n v="182"/>
    <s v="barack"/>
    <n v="80"/>
    <x v="2"/>
    <m/>
  </r>
  <r>
    <n v="183"/>
    <s v="szőlő"/>
    <n v="50"/>
    <x v="0"/>
    <m/>
  </r>
  <r>
    <n v="184"/>
    <s v="barack"/>
    <n v="80"/>
    <x v="2"/>
    <m/>
  </r>
  <r>
    <n v="185"/>
    <s v="alma"/>
    <n v="10"/>
    <x v="0"/>
    <m/>
  </r>
  <r>
    <n v="186"/>
    <s v="szőlő"/>
    <n v="50"/>
    <x v="0"/>
    <m/>
  </r>
  <r>
    <n v="187"/>
    <s v="körte"/>
    <n v="20"/>
    <x v="0"/>
    <m/>
  </r>
  <r>
    <n v="188"/>
    <s v="barack"/>
    <n v="80"/>
    <x v="2"/>
    <m/>
  </r>
  <r>
    <n v="189"/>
    <s v="banán"/>
    <n v="30"/>
    <x v="0"/>
    <m/>
  </r>
  <r>
    <n v="190"/>
    <s v="szilva"/>
    <n v="90"/>
    <x v="1"/>
    <m/>
  </r>
  <r>
    <n v="191"/>
    <s v="szőlő"/>
    <n v="50"/>
    <x v="2"/>
    <m/>
  </r>
  <r>
    <n v="192"/>
    <s v="alma"/>
    <n v="10"/>
    <x v="4"/>
    <m/>
  </r>
  <r>
    <n v="193"/>
    <s v="barack"/>
    <n v="80"/>
    <x v="2"/>
    <m/>
  </r>
  <r>
    <n v="194"/>
    <s v="szőlő"/>
    <n v="50"/>
    <x v="0"/>
    <m/>
  </r>
  <r>
    <n v="195"/>
    <s v="barack"/>
    <n v="80"/>
    <x v="2"/>
    <m/>
  </r>
  <r>
    <n v="196"/>
    <s v="szőlő"/>
    <n v="50"/>
    <x v="0"/>
    <m/>
  </r>
  <r>
    <n v="197"/>
    <s v="szilva"/>
    <n v="90"/>
    <x v="0"/>
    <m/>
  </r>
  <r>
    <n v="198"/>
    <s v="alma"/>
    <n v="10"/>
    <x v="2"/>
    <m/>
  </r>
  <r>
    <n v="199"/>
    <s v="alma"/>
    <n v="10"/>
    <x v="1"/>
    <m/>
  </r>
  <r>
    <n v="200"/>
    <s v="szilva"/>
    <n v="90"/>
    <x v="1"/>
    <m/>
  </r>
  <r>
    <n v="201"/>
    <s v="alma"/>
    <n v="10"/>
    <x v="0"/>
    <m/>
  </r>
  <r>
    <n v="202"/>
    <s v="barack"/>
    <n v="80"/>
    <x v="0"/>
    <m/>
  </r>
  <r>
    <n v="203"/>
    <s v="szilva"/>
    <n v="90"/>
    <x v="0"/>
    <m/>
  </r>
  <r>
    <n v="204"/>
    <s v="kiwi"/>
    <n v="120"/>
    <x v="0"/>
    <m/>
  </r>
  <r>
    <n v="205"/>
    <s v="kiwi"/>
    <n v="120"/>
    <x v="4"/>
    <m/>
  </r>
  <r>
    <n v="206"/>
    <s v="szőlő"/>
    <n v="50"/>
    <x v="0"/>
    <m/>
  </r>
  <r>
    <n v="207"/>
    <s v="szilva"/>
    <n v="90"/>
    <x v="1"/>
    <m/>
  </r>
  <r>
    <n v="208"/>
    <s v="banán"/>
    <n v="30"/>
    <x v="1"/>
    <m/>
  </r>
  <r>
    <n v="209"/>
    <s v="alma"/>
    <n v="10"/>
    <x v="0"/>
    <m/>
  </r>
  <r>
    <n v="210"/>
    <s v="szőlő"/>
    <n v="50"/>
    <x v="2"/>
    <m/>
  </r>
  <r>
    <n v="211"/>
    <s v="szőlő"/>
    <n v="50"/>
    <x v="1"/>
    <m/>
  </r>
  <r>
    <n v="212"/>
    <s v="barack"/>
    <n v="80"/>
    <x v="0"/>
    <m/>
  </r>
  <r>
    <n v="213"/>
    <s v="szilva"/>
    <n v="90"/>
    <x v="0"/>
    <m/>
  </r>
  <r>
    <n v="214"/>
    <s v="alma"/>
    <n v="10"/>
    <x v="0"/>
    <m/>
  </r>
  <r>
    <n v="215"/>
    <s v="szőlő"/>
    <n v="50"/>
    <x v="2"/>
    <m/>
  </r>
  <r>
    <n v="216"/>
    <s v="szilva"/>
    <n v="90"/>
    <x v="4"/>
    <m/>
  </r>
  <r>
    <n v="217"/>
    <s v="szőlő"/>
    <n v="50"/>
    <x v="0"/>
    <m/>
  </r>
  <r>
    <n v="218"/>
    <s v="szilva"/>
    <n v="90"/>
    <x v="3"/>
    <m/>
  </r>
  <r>
    <n v="219"/>
    <s v="szőlő"/>
    <n v="50"/>
    <x v="4"/>
    <m/>
  </r>
  <r>
    <n v="220"/>
    <s v="barack"/>
    <n v="80"/>
    <x v="0"/>
    <m/>
  </r>
  <r>
    <n v="221"/>
    <s v="szilva"/>
    <n v="90"/>
    <x v="4"/>
    <m/>
  </r>
  <r>
    <n v="222"/>
    <s v="szőlő"/>
    <n v="50"/>
    <x v="2"/>
    <m/>
  </r>
  <r>
    <n v="223"/>
    <s v="alma"/>
    <n v="10"/>
    <x v="4"/>
    <m/>
  </r>
  <r>
    <n v="224"/>
    <s v="banán"/>
    <n v="30"/>
    <x v="0"/>
    <m/>
  </r>
  <r>
    <n v="225"/>
    <s v="alma"/>
    <n v="10"/>
    <x v="2"/>
    <m/>
  </r>
  <r>
    <n v="226"/>
    <s v="szőlő"/>
    <n v="50"/>
    <x v="0"/>
    <m/>
  </r>
  <r>
    <n v="227"/>
    <s v="szilva"/>
    <n v="90"/>
    <x v="4"/>
    <m/>
  </r>
  <r>
    <n v="228"/>
    <s v="alma"/>
    <n v="10"/>
    <x v="0"/>
    <m/>
  </r>
  <r>
    <n v="229"/>
    <s v="barack"/>
    <n v="80"/>
    <x v="4"/>
    <m/>
  </r>
  <r>
    <n v="230"/>
    <s v="szilva"/>
    <n v="90"/>
    <x v="2"/>
    <m/>
  </r>
  <r>
    <n v="231"/>
    <s v="kiwi"/>
    <n v="120"/>
    <x v="4"/>
    <m/>
  </r>
  <r>
    <n v="232"/>
    <s v="szilva"/>
    <n v="90"/>
    <x v="0"/>
    <m/>
  </r>
  <r>
    <n v="233"/>
    <s v="banán"/>
    <n v="30"/>
    <x v="2"/>
    <m/>
  </r>
  <r>
    <n v="234"/>
    <s v="szőlő"/>
    <n v="50"/>
    <x v="0"/>
    <m/>
  </r>
  <r>
    <n v="235"/>
    <s v="szőlő"/>
    <n v="50"/>
    <x v="2"/>
    <m/>
  </r>
  <r>
    <n v="236"/>
    <s v="banán"/>
    <n v="30"/>
    <x v="0"/>
    <m/>
  </r>
  <r>
    <n v="237"/>
    <s v="körte"/>
    <n v="20"/>
    <x v="0"/>
    <m/>
  </r>
  <r>
    <n v="238"/>
    <s v="banán"/>
    <n v="30"/>
    <x v="2"/>
    <m/>
  </r>
  <r>
    <n v="239"/>
    <s v="banán"/>
    <n v="30"/>
    <x v="0"/>
    <m/>
  </r>
  <r>
    <n v="240"/>
    <s v="barack"/>
    <n v="80"/>
    <x v="1"/>
    <m/>
  </r>
  <r>
    <n v="241"/>
    <s v="kiwi"/>
    <n v="120"/>
    <x v="0"/>
    <m/>
  </r>
  <r>
    <n v="242"/>
    <s v="barack"/>
    <n v="80"/>
    <x v="0"/>
    <m/>
  </r>
  <r>
    <n v="243"/>
    <s v="körte"/>
    <n v="20"/>
    <x v="0"/>
    <m/>
  </r>
  <r>
    <n v="244"/>
    <s v="banán"/>
    <n v="30"/>
    <x v="3"/>
    <m/>
  </r>
  <r>
    <n v="245"/>
    <s v="körte"/>
    <n v="20"/>
    <x v="0"/>
    <m/>
  </r>
  <r>
    <n v="246"/>
    <s v="szőlő"/>
    <n v="50"/>
    <x v="1"/>
    <m/>
  </r>
  <r>
    <n v="247"/>
    <s v="barack"/>
    <n v="80"/>
    <x v="0"/>
    <m/>
  </r>
  <r>
    <n v="248"/>
    <s v="barack"/>
    <n v="80"/>
    <x v="0"/>
    <m/>
  </r>
  <r>
    <n v="249"/>
    <s v="körte"/>
    <n v="20"/>
    <x v="1"/>
    <m/>
  </r>
  <r>
    <n v="250"/>
    <s v="szilva"/>
    <n v="90"/>
    <x v="0"/>
    <m/>
  </r>
  <r>
    <n v="251"/>
    <s v="körte"/>
    <n v="20"/>
    <x v="0"/>
    <m/>
  </r>
  <r>
    <n v="252"/>
    <s v="szőlő"/>
    <n v="50"/>
    <x v="2"/>
    <m/>
  </r>
  <r>
    <n v="253"/>
    <s v="banán"/>
    <n v="30"/>
    <x v="2"/>
    <m/>
  </r>
  <r>
    <n v="254"/>
    <s v="banán"/>
    <n v="30"/>
    <x v="1"/>
    <m/>
  </r>
  <r>
    <n v="255"/>
    <s v="alma"/>
    <n v="10"/>
    <x v="0"/>
    <m/>
  </r>
  <r>
    <n v="256"/>
    <s v="szilva"/>
    <n v="90"/>
    <x v="4"/>
    <m/>
  </r>
  <r>
    <n v="257"/>
    <s v="banán"/>
    <n v="30"/>
    <x v="4"/>
    <m/>
  </r>
  <r>
    <n v="258"/>
    <s v="szilva"/>
    <n v="90"/>
    <x v="0"/>
    <m/>
  </r>
  <r>
    <n v="259"/>
    <s v="banán"/>
    <n v="30"/>
    <x v="0"/>
    <m/>
  </r>
  <r>
    <n v="260"/>
    <s v="szőlő"/>
    <n v="50"/>
    <x v="0"/>
    <m/>
  </r>
  <r>
    <n v="261"/>
    <s v="banán"/>
    <n v="30"/>
    <x v="3"/>
    <m/>
  </r>
  <r>
    <n v="262"/>
    <s v="banán"/>
    <n v="30"/>
    <x v="1"/>
    <m/>
  </r>
  <r>
    <n v="263"/>
    <s v="körte"/>
    <n v="20"/>
    <x v="1"/>
    <m/>
  </r>
  <r>
    <n v="264"/>
    <s v="szőlő"/>
    <n v="50"/>
    <x v="2"/>
    <m/>
  </r>
  <r>
    <n v="265"/>
    <s v="banán"/>
    <n v="30"/>
    <x v="2"/>
    <m/>
  </r>
  <r>
    <n v="266"/>
    <s v="körte"/>
    <n v="20"/>
    <x v="2"/>
    <m/>
  </r>
  <r>
    <n v="267"/>
    <s v="barack"/>
    <n v="80"/>
    <x v="2"/>
    <m/>
  </r>
  <r>
    <n v="268"/>
    <s v="alma"/>
    <n v="10"/>
    <x v="4"/>
    <m/>
  </r>
  <r>
    <n v="269"/>
    <s v="szőlő"/>
    <n v="50"/>
    <x v="0"/>
    <m/>
  </r>
  <r>
    <n v="270"/>
    <s v="kiwi"/>
    <n v="120"/>
    <x v="0"/>
    <m/>
  </r>
  <r>
    <n v="271"/>
    <s v="alma"/>
    <n v="10"/>
    <x v="4"/>
    <m/>
  </r>
  <r>
    <n v="272"/>
    <s v="szőlő"/>
    <n v="50"/>
    <x v="1"/>
    <m/>
  </r>
  <r>
    <n v="273"/>
    <s v="barack"/>
    <n v="80"/>
    <x v="2"/>
    <m/>
  </r>
  <r>
    <n v="274"/>
    <s v="alma"/>
    <n v="10"/>
    <x v="2"/>
    <m/>
  </r>
  <r>
    <n v="275"/>
    <s v="körte"/>
    <n v="20"/>
    <x v="4"/>
    <m/>
  </r>
  <r>
    <n v="276"/>
    <s v="kiwi"/>
    <n v="120"/>
    <x v="2"/>
    <m/>
  </r>
  <r>
    <n v="277"/>
    <s v="kiwi"/>
    <n v="120"/>
    <x v="3"/>
    <m/>
  </r>
  <r>
    <n v="278"/>
    <s v="alma"/>
    <n v="10"/>
    <x v="3"/>
    <m/>
  </r>
  <r>
    <n v="279"/>
    <s v="kiwi"/>
    <n v="120"/>
    <x v="0"/>
    <m/>
  </r>
  <r>
    <n v="280"/>
    <s v="kiwi"/>
    <n v="120"/>
    <x v="2"/>
    <m/>
  </r>
  <r>
    <n v="281"/>
    <s v="körte"/>
    <n v="20"/>
    <x v="3"/>
    <m/>
  </r>
  <r>
    <n v="282"/>
    <s v="körte"/>
    <n v="20"/>
    <x v="0"/>
    <m/>
  </r>
  <r>
    <n v="283"/>
    <s v="banán"/>
    <n v="30"/>
    <x v="2"/>
    <m/>
  </r>
  <r>
    <n v="284"/>
    <s v="alma"/>
    <n v="10"/>
    <x v="2"/>
    <m/>
  </r>
  <r>
    <n v="285"/>
    <s v="alma"/>
    <n v="10"/>
    <x v="0"/>
    <m/>
  </r>
  <r>
    <n v="286"/>
    <s v="banán"/>
    <n v="30"/>
    <x v="2"/>
    <m/>
  </r>
  <r>
    <n v="287"/>
    <s v="szilva"/>
    <n v="90"/>
    <x v="0"/>
    <m/>
  </r>
  <r>
    <n v="288"/>
    <s v="szilva"/>
    <n v="90"/>
    <x v="2"/>
    <m/>
  </r>
  <r>
    <n v="289"/>
    <s v="banán"/>
    <n v="30"/>
    <x v="2"/>
    <m/>
  </r>
  <r>
    <n v="290"/>
    <s v="barack"/>
    <n v="80"/>
    <x v="4"/>
    <m/>
  </r>
  <r>
    <n v="291"/>
    <s v="szilva"/>
    <n v="90"/>
    <x v="2"/>
    <m/>
  </r>
  <r>
    <n v="292"/>
    <s v="körte"/>
    <n v="20"/>
    <x v="0"/>
    <m/>
  </r>
  <r>
    <n v="293"/>
    <s v="szilva"/>
    <n v="90"/>
    <x v="3"/>
    <m/>
  </r>
  <r>
    <n v="294"/>
    <s v="barack"/>
    <n v="80"/>
    <x v="2"/>
    <m/>
  </r>
  <r>
    <n v="295"/>
    <s v="banán"/>
    <n v="30"/>
    <x v="4"/>
    <m/>
  </r>
  <r>
    <n v="296"/>
    <s v="körte"/>
    <n v="20"/>
    <x v="0"/>
    <m/>
  </r>
  <r>
    <n v="297"/>
    <s v="barack"/>
    <n v="80"/>
    <x v="3"/>
    <m/>
  </r>
  <r>
    <n v="298"/>
    <s v="szilva"/>
    <n v="90"/>
    <x v="2"/>
    <m/>
  </r>
  <r>
    <n v="299"/>
    <s v="alma"/>
    <n v="10"/>
    <x v="0"/>
    <m/>
  </r>
  <r>
    <n v="300"/>
    <s v="szőlő"/>
    <n v="50"/>
    <x v="2"/>
    <m/>
  </r>
  <r>
    <n v="301"/>
    <s v="banán"/>
    <n v="30"/>
    <x v="0"/>
    <m/>
  </r>
  <r>
    <n v="302"/>
    <s v="alma"/>
    <n v="10"/>
    <x v="2"/>
    <m/>
  </r>
  <r>
    <n v="303"/>
    <s v="barack"/>
    <n v="80"/>
    <x v="4"/>
    <m/>
  </r>
  <r>
    <n v="304"/>
    <s v="kiwi"/>
    <n v="120"/>
    <x v="1"/>
    <m/>
  </r>
  <r>
    <n v="305"/>
    <s v="körte"/>
    <n v="20"/>
    <x v="1"/>
    <m/>
  </r>
  <r>
    <n v="306"/>
    <s v="kiwi"/>
    <n v="120"/>
    <x v="2"/>
    <m/>
  </r>
  <r>
    <n v="307"/>
    <s v="kiwi"/>
    <n v="120"/>
    <x v="0"/>
    <m/>
  </r>
  <r>
    <n v="308"/>
    <s v="körte"/>
    <n v="20"/>
    <x v="0"/>
    <m/>
  </r>
  <r>
    <n v="309"/>
    <s v="alma"/>
    <n v="10"/>
    <x v="3"/>
    <m/>
  </r>
  <r>
    <n v="310"/>
    <s v="szilva"/>
    <n v="90"/>
    <x v="0"/>
    <m/>
  </r>
  <r>
    <n v="311"/>
    <s v="szőlő"/>
    <n v="50"/>
    <x v="2"/>
    <m/>
  </r>
  <r>
    <n v="312"/>
    <s v="kiwi"/>
    <n v="120"/>
    <x v="1"/>
    <m/>
  </r>
  <r>
    <n v="313"/>
    <s v="szőlő"/>
    <n v="50"/>
    <x v="1"/>
    <m/>
  </r>
  <r>
    <n v="314"/>
    <s v="körte"/>
    <n v="20"/>
    <x v="1"/>
    <m/>
  </r>
  <r>
    <n v="315"/>
    <s v="körte"/>
    <n v="20"/>
    <x v="2"/>
    <m/>
  </r>
  <r>
    <n v="316"/>
    <s v="szőlő"/>
    <n v="50"/>
    <x v="4"/>
    <m/>
  </r>
  <r>
    <n v="317"/>
    <s v="szilva"/>
    <n v="90"/>
    <x v="0"/>
    <m/>
  </r>
  <r>
    <n v="318"/>
    <s v="körte"/>
    <n v="20"/>
    <x v="2"/>
    <m/>
  </r>
  <r>
    <n v="319"/>
    <s v="barack"/>
    <n v="80"/>
    <x v="1"/>
    <m/>
  </r>
  <r>
    <n v="320"/>
    <s v="szilva"/>
    <n v="90"/>
    <x v="0"/>
    <m/>
  </r>
  <r>
    <n v="321"/>
    <s v="kiwi"/>
    <n v="120"/>
    <x v="3"/>
    <m/>
  </r>
  <r>
    <n v="322"/>
    <s v="barack"/>
    <n v="80"/>
    <x v="0"/>
    <m/>
  </r>
  <r>
    <n v="323"/>
    <s v="barack"/>
    <n v="80"/>
    <x v="2"/>
    <m/>
  </r>
  <r>
    <n v="324"/>
    <s v="barack"/>
    <n v="80"/>
    <x v="0"/>
    <m/>
  </r>
  <r>
    <n v="325"/>
    <s v="banán"/>
    <n v="30"/>
    <x v="1"/>
    <m/>
  </r>
  <r>
    <n v="326"/>
    <s v="alma"/>
    <n v="10"/>
    <x v="0"/>
    <m/>
  </r>
  <r>
    <n v="327"/>
    <s v="körte"/>
    <n v="20"/>
    <x v="2"/>
    <m/>
  </r>
  <r>
    <n v="328"/>
    <s v="körte"/>
    <n v="20"/>
    <x v="0"/>
    <m/>
  </r>
  <r>
    <n v="329"/>
    <s v="szőlő"/>
    <n v="50"/>
    <x v="2"/>
    <m/>
  </r>
  <r>
    <n v="330"/>
    <s v="kiwi"/>
    <n v="120"/>
    <x v="0"/>
    <m/>
  </r>
  <r>
    <n v="331"/>
    <s v="barack"/>
    <n v="80"/>
    <x v="2"/>
    <m/>
  </r>
  <r>
    <n v="332"/>
    <s v="barack"/>
    <n v="80"/>
    <x v="2"/>
    <m/>
  </r>
  <r>
    <n v="333"/>
    <s v="barack"/>
    <n v="80"/>
    <x v="4"/>
    <m/>
  </r>
  <r>
    <n v="334"/>
    <s v="szőlő"/>
    <n v="50"/>
    <x v="4"/>
    <m/>
  </r>
  <r>
    <n v="335"/>
    <s v="szilva"/>
    <n v="90"/>
    <x v="4"/>
    <m/>
  </r>
  <r>
    <n v="336"/>
    <s v="banán"/>
    <n v="30"/>
    <x v="1"/>
    <m/>
  </r>
  <r>
    <n v="337"/>
    <s v="szőlő"/>
    <n v="50"/>
    <x v="2"/>
    <m/>
  </r>
  <r>
    <n v="338"/>
    <s v="banán"/>
    <n v="30"/>
    <x v="4"/>
    <m/>
  </r>
  <r>
    <n v="339"/>
    <s v="szilva"/>
    <n v="90"/>
    <x v="4"/>
    <m/>
  </r>
  <r>
    <n v="340"/>
    <s v="kiwi"/>
    <n v="120"/>
    <x v="1"/>
    <m/>
  </r>
  <r>
    <n v="341"/>
    <s v="szilva"/>
    <n v="90"/>
    <x v="0"/>
    <m/>
  </r>
  <r>
    <n v="342"/>
    <s v="szilva"/>
    <n v="90"/>
    <x v="2"/>
    <m/>
  </r>
  <r>
    <n v="343"/>
    <s v="barack"/>
    <n v="80"/>
    <x v="2"/>
    <m/>
  </r>
  <r>
    <n v="344"/>
    <s v="szilva"/>
    <n v="90"/>
    <x v="1"/>
    <m/>
  </r>
  <r>
    <n v="345"/>
    <s v="szőlő"/>
    <n v="50"/>
    <x v="2"/>
    <m/>
  </r>
  <r>
    <n v="346"/>
    <s v="szilva"/>
    <n v="90"/>
    <x v="2"/>
    <m/>
  </r>
  <r>
    <n v="347"/>
    <s v="szilva"/>
    <n v="90"/>
    <x v="0"/>
    <m/>
  </r>
  <r>
    <n v="348"/>
    <s v="banán"/>
    <n v="30"/>
    <x v="2"/>
    <m/>
  </r>
  <r>
    <n v="349"/>
    <s v="alma"/>
    <n v="10"/>
    <x v="0"/>
    <m/>
  </r>
  <r>
    <n v="350"/>
    <s v="szilva"/>
    <n v="90"/>
    <x v="4"/>
    <m/>
  </r>
  <r>
    <n v="351"/>
    <s v="szőlő"/>
    <n v="50"/>
    <x v="2"/>
    <m/>
  </r>
  <r>
    <n v="352"/>
    <s v="szilva"/>
    <n v="90"/>
    <x v="1"/>
    <m/>
  </r>
  <r>
    <n v="353"/>
    <s v="kiwi"/>
    <n v="120"/>
    <x v="2"/>
    <m/>
  </r>
  <r>
    <n v="354"/>
    <s v="szőlő"/>
    <n v="50"/>
    <x v="0"/>
    <m/>
  </r>
  <r>
    <n v="355"/>
    <s v="kiwi"/>
    <n v="120"/>
    <x v="0"/>
    <m/>
  </r>
  <r>
    <n v="356"/>
    <s v="kiwi"/>
    <n v="120"/>
    <x v="0"/>
    <m/>
  </r>
  <r>
    <n v="357"/>
    <s v="barack"/>
    <n v="80"/>
    <x v="0"/>
    <m/>
  </r>
  <r>
    <n v="358"/>
    <s v="szőlő"/>
    <n v="50"/>
    <x v="0"/>
    <m/>
  </r>
  <r>
    <n v="359"/>
    <s v="szőlő"/>
    <n v="50"/>
    <x v="0"/>
    <m/>
  </r>
  <r>
    <n v="360"/>
    <s v="szilva"/>
    <n v="90"/>
    <x v="1"/>
    <m/>
  </r>
  <r>
    <n v="361"/>
    <s v="alma"/>
    <n v="10"/>
    <x v="1"/>
    <m/>
  </r>
  <r>
    <n v="362"/>
    <s v="kiwi"/>
    <n v="120"/>
    <x v="2"/>
    <m/>
  </r>
  <r>
    <n v="363"/>
    <s v="barack"/>
    <n v="80"/>
    <x v="0"/>
    <m/>
  </r>
  <r>
    <n v="364"/>
    <s v="kiwi"/>
    <n v="120"/>
    <x v="1"/>
    <m/>
  </r>
  <r>
    <n v="365"/>
    <s v="körte"/>
    <n v="20"/>
    <x v="0"/>
    <m/>
  </r>
  <r>
    <n v="366"/>
    <s v="kiwi"/>
    <n v="120"/>
    <x v="0"/>
    <m/>
  </r>
  <r>
    <n v="367"/>
    <s v="barack"/>
    <n v="80"/>
    <x v="1"/>
    <m/>
  </r>
  <r>
    <n v="368"/>
    <s v="barack"/>
    <n v="80"/>
    <x v="0"/>
    <m/>
  </r>
  <r>
    <n v="369"/>
    <s v="körte"/>
    <n v="20"/>
    <x v="3"/>
    <m/>
  </r>
  <r>
    <n v="370"/>
    <s v="banán"/>
    <n v="30"/>
    <x v="1"/>
    <m/>
  </r>
  <r>
    <n v="371"/>
    <s v="barack"/>
    <n v="80"/>
    <x v="1"/>
    <m/>
  </r>
  <r>
    <n v="372"/>
    <s v="szilva"/>
    <n v="90"/>
    <x v="4"/>
    <m/>
  </r>
  <r>
    <n v="373"/>
    <s v="kiwi"/>
    <n v="120"/>
    <x v="3"/>
    <m/>
  </r>
  <r>
    <n v="374"/>
    <s v="banán"/>
    <n v="30"/>
    <x v="0"/>
    <m/>
  </r>
  <r>
    <n v="375"/>
    <s v="szilva"/>
    <n v="90"/>
    <x v="2"/>
    <m/>
  </r>
  <r>
    <n v="376"/>
    <s v="szilva"/>
    <n v="90"/>
    <x v="0"/>
    <m/>
  </r>
  <r>
    <n v="377"/>
    <s v="körte"/>
    <n v="20"/>
    <x v="2"/>
    <m/>
  </r>
  <r>
    <n v="378"/>
    <s v="barack"/>
    <n v="80"/>
    <x v="0"/>
    <m/>
  </r>
  <r>
    <n v="379"/>
    <s v="kiwi"/>
    <n v="120"/>
    <x v="4"/>
    <m/>
  </r>
  <r>
    <n v="380"/>
    <s v="barack"/>
    <n v="80"/>
    <x v="2"/>
    <m/>
  </r>
  <r>
    <n v="381"/>
    <s v="banán"/>
    <n v="30"/>
    <x v="3"/>
    <m/>
  </r>
  <r>
    <n v="382"/>
    <s v="alma"/>
    <n v="10"/>
    <x v="1"/>
    <m/>
  </r>
  <r>
    <n v="383"/>
    <s v="szőlő"/>
    <n v="50"/>
    <x v="1"/>
    <m/>
  </r>
  <r>
    <n v="384"/>
    <s v="szilva"/>
    <n v="90"/>
    <x v="4"/>
    <m/>
  </r>
  <r>
    <n v="385"/>
    <s v="barack"/>
    <n v="80"/>
    <x v="0"/>
    <m/>
  </r>
  <r>
    <n v="386"/>
    <s v="banán"/>
    <n v="30"/>
    <x v="2"/>
    <m/>
  </r>
  <r>
    <n v="387"/>
    <s v="körte"/>
    <n v="20"/>
    <x v="0"/>
    <m/>
  </r>
  <r>
    <n v="388"/>
    <s v="kiwi"/>
    <n v="120"/>
    <x v="0"/>
    <m/>
  </r>
  <r>
    <n v="389"/>
    <s v="körte"/>
    <n v="20"/>
    <x v="0"/>
    <m/>
  </r>
  <r>
    <n v="390"/>
    <s v="kiwi"/>
    <n v="120"/>
    <x v="0"/>
    <m/>
  </r>
  <r>
    <n v="391"/>
    <s v="körte"/>
    <n v="20"/>
    <x v="1"/>
    <m/>
  </r>
  <r>
    <n v="392"/>
    <s v="szőlő"/>
    <n v="50"/>
    <x v="3"/>
    <m/>
  </r>
  <r>
    <n v="393"/>
    <s v="szilva"/>
    <n v="90"/>
    <x v="2"/>
    <m/>
  </r>
  <r>
    <n v="394"/>
    <s v="banán"/>
    <n v="30"/>
    <x v="0"/>
    <m/>
  </r>
  <r>
    <n v="395"/>
    <s v="szilva"/>
    <n v="90"/>
    <x v="0"/>
    <m/>
  </r>
  <r>
    <n v="396"/>
    <s v="körte"/>
    <n v="20"/>
    <x v="0"/>
    <m/>
  </r>
  <r>
    <n v="397"/>
    <s v="körte"/>
    <n v="20"/>
    <x v="0"/>
    <m/>
  </r>
  <r>
    <n v="398"/>
    <s v="alma"/>
    <n v="10"/>
    <x v="3"/>
    <m/>
  </r>
  <r>
    <n v="399"/>
    <s v="körte"/>
    <n v="20"/>
    <x v="1"/>
    <m/>
  </r>
  <r>
    <n v="400"/>
    <s v="körte"/>
    <n v="20"/>
    <x v="2"/>
    <m/>
  </r>
  <r>
    <n v="401"/>
    <s v="alma"/>
    <n v="10"/>
    <x v="1"/>
    <m/>
  </r>
  <r>
    <n v="402"/>
    <s v="banán"/>
    <n v="30"/>
    <x v="0"/>
    <m/>
  </r>
  <r>
    <n v="403"/>
    <s v="alma"/>
    <n v="10"/>
    <x v="1"/>
    <m/>
  </r>
  <r>
    <n v="404"/>
    <s v="alma"/>
    <n v="10"/>
    <x v="0"/>
    <m/>
  </r>
  <r>
    <n v="405"/>
    <s v="szilva"/>
    <n v="90"/>
    <x v="4"/>
    <m/>
  </r>
  <r>
    <n v="406"/>
    <s v="szőlő"/>
    <n v="50"/>
    <x v="0"/>
    <m/>
  </r>
  <r>
    <n v="407"/>
    <s v="alma"/>
    <n v="10"/>
    <x v="2"/>
    <m/>
  </r>
  <r>
    <n v="408"/>
    <s v="körte"/>
    <n v="20"/>
    <x v="3"/>
    <m/>
  </r>
  <r>
    <n v="409"/>
    <s v="kiwi"/>
    <n v="120"/>
    <x v="3"/>
    <m/>
  </r>
  <r>
    <n v="410"/>
    <s v="szőlő"/>
    <n v="50"/>
    <x v="3"/>
    <m/>
  </r>
  <r>
    <n v="411"/>
    <s v="barack"/>
    <n v="80"/>
    <x v="3"/>
    <m/>
  </r>
  <r>
    <n v="412"/>
    <s v="szilva"/>
    <n v="90"/>
    <x v="1"/>
    <m/>
  </r>
  <r>
    <n v="413"/>
    <s v="banán"/>
    <n v="30"/>
    <x v="0"/>
    <m/>
  </r>
  <r>
    <n v="414"/>
    <s v="szilva"/>
    <n v="90"/>
    <x v="0"/>
    <m/>
  </r>
  <r>
    <n v="415"/>
    <s v="barack"/>
    <n v="80"/>
    <x v="2"/>
    <m/>
  </r>
  <r>
    <n v="416"/>
    <s v="körte"/>
    <n v="20"/>
    <x v="4"/>
    <m/>
  </r>
  <r>
    <n v="417"/>
    <s v="barack"/>
    <n v="80"/>
    <x v="4"/>
    <m/>
  </r>
  <r>
    <n v="418"/>
    <s v="szilva"/>
    <n v="90"/>
    <x v="0"/>
    <m/>
  </r>
  <r>
    <n v="419"/>
    <s v="körte"/>
    <n v="20"/>
    <x v="3"/>
    <m/>
  </r>
  <r>
    <n v="420"/>
    <s v="barack"/>
    <n v="80"/>
    <x v="2"/>
    <m/>
  </r>
  <r>
    <n v="421"/>
    <s v="körte"/>
    <n v="20"/>
    <x v="0"/>
    <m/>
  </r>
  <r>
    <n v="422"/>
    <s v="szőlő"/>
    <n v="50"/>
    <x v="2"/>
    <m/>
  </r>
  <r>
    <n v="423"/>
    <s v="banán"/>
    <n v="30"/>
    <x v="1"/>
    <m/>
  </r>
  <r>
    <n v="424"/>
    <s v="szőlő"/>
    <n v="50"/>
    <x v="2"/>
    <m/>
  </r>
  <r>
    <n v="425"/>
    <s v="banán"/>
    <n v="30"/>
    <x v="2"/>
    <m/>
  </r>
  <r>
    <n v="426"/>
    <s v="banán"/>
    <n v="30"/>
    <x v="2"/>
    <m/>
  </r>
  <r>
    <n v="427"/>
    <s v="banán"/>
    <n v="30"/>
    <x v="0"/>
    <m/>
  </r>
  <r>
    <n v="428"/>
    <s v="szőlő"/>
    <n v="50"/>
    <x v="2"/>
    <m/>
  </r>
  <r>
    <n v="429"/>
    <s v="szilva"/>
    <n v="90"/>
    <x v="2"/>
    <m/>
  </r>
  <r>
    <n v="430"/>
    <s v="alma"/>
    <n v="10"/>
    <x v="0"/>
    <m/>
  </r>
  <r>
    <n v="431"/>
    <s v="kiwi"/>
    <n v="120"/>
    <x v="3"/>
    <m/>
  </r>
  <r>
    <n v="432"/>
    <s v="körte"/>
    <n v="20"/>
    <x v="2"/>
    <m/>
  </r>
  <r>
    <n v="433"/>
    <s v="kiwi"/>
    <n v="120"/>
    <x v="3"/>
    <m/>
  </r>
  <r>
    <n v="434"/>
    <s v="kiwi"/>
    <n v="120"/>
    <x v="3"/>
    <m/>
  </r>
  <r>
    <n v="435"/>
    <s v="kiwi"/>
    <n v="120"/>
    <x v="0"/>
    <m/>
  </r>
  <r>
    <n v="436"/>
    <s v="körte"/>
    <n v="20"/>
    <x v="3"/>
    <m/>
  </r>
  <r>
    <n v="437"/>
    <s v="barack"/>
    <n v="80"/>
    <x v="0"/>
    <m/>
  </r>
  <r>
    <n v="438"/>
    <s v="alma"/>
    <n v="10"/>
    <x v="0"/>
    <m/>
  </r>
  <r>
    <n v="439"/>
    <s v="barack"/>
    <n v="80"/>
    <x v="3"/>
    <m/>
  </r>
  <r>
    <n v="440"/>
    <s v="barack"/>
    <n v="80"/>
    <x v="0"/>
    <m/>
  </r>
  <r>
    <n v="441"/>
    <s v="kiwi"/>
    <n v="120"/>
    <x v="4"/>
    <m/>
  </r>
  <r>
    <n v="442"/>
    <s v="szőlő"/>
    <n v="50"/>
    <x v="0"/>
    <m/>
  </r>
  <r>
    <n v="443"/>
    <s v="banán"/>
    <n v="30"/>
    <x v="2"/>
    <m/>
  </r>
  <r>
    <n v="444"/>
    <s v="körte"/>
    <n v="20"/>
    <x v="2"/>
    <m/>
  </r>
  <r>
    <n v="445"/>
    <s v="barack"/>
    <n v="80"/>
    <x v="0"/>
    <m/>
  </r>
  <r>
    <n v="446"/>
    <s v="barack"/>
    <n v="80"/>
    <x v="0"/>
    <m/>
  </r>
  <r>
    <n v="447"/>
    <s v="szilva"/>
    <n v="90"/>
    <x v="0"/>
    <m/>
  </r>
  <r>
    <n v="448"/>
    <s v="körte"/>
    <n v="20"/>
    <x v="0"/>
    <m/>
  </r>
  <r>
    <n v="449"/>
    <s v="szőlő"/>
    <n v="50"/>
    <x v="1"/>
    <m/>
  </r>
  <r>
    <n v="450"/>
    <s v="szilva"/>
    <n v="90"/>
    <x v="0"/>
    <m/>
  </r>
  <r>
    <n v="451"/>
    <s v="alma"/>
    <n v="10"/>
    <x v="2"/>
    <m/>
  </r>
  <r>
    <n v="452"/>
    <s v="barack"/>
    <n v="80"/>
    <x v="1"/>
    <m/>
  </r>
  <r>
    <n v="453"/>
    <s v="banán"/>
    <n v="30"/>
    <x v="2"/>
    <m/>
  </r>
  <r>
    <n v="454"/>
    <s v="alma"/>
    <n v="10"/>
    <x v="2"/>
    <m/>
  </r>
  <r>
    <n v="455"/>
    <s v="alma"/>
    <n v="10"/>
    <x v="4"/>
    <m/>
  </r>
  <r>
    <n v="456"/>
    <s v="alma"/>
    <n v="10"/>
    <x v="2"/>
    <m/>
  </r>
  <r>
    <n v="457"/>
    <s v="körte"/>
    <n v="20"/>
    <x v="4"/>
    <m/>
  </r>
  <r>
    <n v="458"/>
    <s v="körte"/>
    <n v="20"/>
    <x v="0"/>
    <m/>
  </r>
  <r>
    <n v="459"/>
    <s v="kiwi"/>
    <n v="120"/>
    <x v="2"/>
    <m/>
  </r>
  <r>
    <n v="460"/>
    <s v="körte"/>
    <n v="20"/>
    <x v="0"/>
    <m/>
  </r>
  <r>
    <n v="461"/>
    <s v="barack"/>
    <n v="80"/>
    <x v="1"/>
    <m/>
  </r>
  <r>
    <n v="462"/>
    <s v="kiwi"/>
    <n v="120"/>
    <x v="0"/>
    <m/>
  </r>
  <r>
    <n v="463"/>
    <s v="banán"/>
    <n v="30"/>
    <x v="1"/>
    <m/>
  </r>
  <r>
    <n v="464"/>
    <s v="barack"/>
    <n v="80"/>
    <x v="4"/>
    <m/>
  </r>
  <r>
    <n v="465"/>
    <s v="kiwi"/>
    <n v="120"/>
    <x v="2"/>
    <m/>
  </r>
  <r>
    <n v="466"/>
    <s v="alma"/>
    <n v="10"/>
    <x v="0"/>
    <m/>
  </r>
  <r>
    <n v="467"/>
    <s v="körte"/>
    <n v="20"/>
    <x v="4"/>
    <m/>
  </r>
  <r>
    <n v="468"/>
    <s v="alma"/>
    <n v="10"/>
    <x v="0"/>
    <m/>
  </r>
  <r>
    <n v="469"/>
    <s v="banán"/>
    <n v="30"/>
    <x v="2"/>
    <m/>
  </r>
  <r>
    <n v="470"/>
    <s v="szőlő"/>
    <n v="50"/>
    <x v="0"/>
    <m/>
  </r>
  <r>
    <n v="471"/>
    <s v="szőlő"/>
    <n v="50"/>
    <x v="0"/>
    <m/>
  </r>
  <r>
    <n v="472"/>
    <s v="szőlő"/>
    <n v="50"/>
    <x v="0"/>
    <m/>
  </r>
  <r>
    <n v="473"/>
    <s v="alma"/>
    <n v="10"/>
    <x v="2"/>
    <m/>
  </r>
  <r>
    <n v="474"/>
    <s v="szilva"/>
    <n v="90"/>
    <x v="2"/>
    <m/>
  </r>
  <r>
    <n v="475"/>
    <s v="barack"/>
    <n v="80"/>
    <x v="2"/>
    <m/>
  </r>
  <r>
    <n v="476"/>
    <s v="kiwi"/>
    <n v="120"/>
    <x v="0"/>
    <m/>
  </r>
  <r>
    <n v="477"/>
    <s v="kiwi"/>
    <n v="120"/>
    <x v="0"/>
    <m/>
  </r>
  <r>
    <n v="478"/>
    <s v="alma"/>
    <n v="10"/>
    <x v="2"/>
    <m/>
  </r>
  <r>
    <n v="479"/>
    <s v="szilva"/>
    <n v="90"/>
    <x v="2"/>
    <m/>
  </r>
  <r>
    <n v="480"/>
    <s v="kiwi"/>
    <n v="120"/>
    <x v="0"/>
    <m/>
  </r>
  <r>
    <n v="481"/>
    <s v="banán"/>
    <n v="30"/>
    <x v="1"/>
    <m/>
  </r>
  <r>
    <n v="482"/>
    <s v="kiwi"/>
    <n v="120"/>
    <x v="0"/>
    <m/>
  </r>
  <r>
    <n v="483"/>
    <s v="körte"/>
    <n v="20"/>
    <x v="4"/>
    <m/>
  </r>
  <r>
    <n v="484"/>
    <s v="banán"/>
    <n v="30"/>
    <x v="0"/>
    <m/>
  </r>
  <r>
    <n v="485"/>
    <s v="barack"/>
    <n v="80"/>
    <x v="4"/>
    <m/>
  </r>
  <r>
    <n v="486"/>
    <s v="kiwi"/>
    <n v="120"/>
    <x v="1"/>
    <m/>
  </r>
  <r>
    <n v="487"/>
    <s v="szőlő"/>
    <n v="50"/>
    <x v="2"/>
    <m/>
  </r>
  <r>
    <n v="488"/>
    <s v="banán"/>
    <n v="30"/>
    <x v="0"/>
    <m/>
  </r>
  <r>
    <n v="489"/>
    <s v="szilva"/>
    <n v="90"/>
    <x v="0"/>
    <m/>
  </r>
  <r>
    <n v="490"/>
    <s v="kiwi"/>
    <n v="120"/>
    <x v="0"/>
    <m/>
  </r>
  <r>
    <n v="491"/>
    <s v="szőlő"/>
    <n v="50"/>
    <x v="4"/>
    <m/>
  </r>
  <r>
    <n v="492"/>
    <s v="szőlő"/>
    <n v="50"/>
    <x v="2"/>
    <m/>
  </r>
  <r>
    <n v="493"/>
    <s v="alma"/>
    <n v="10"/>
    <x v="4"/>
    <m/>
  </r>
  <r>
    <n v="494"/>
    <s v="alma"/>
    <n v="10"/>
    <x v="0"/>
    <m/>
  </r>
  <r>
    <n v="495"/>
    <s v="szilva"/>
    <n v="90"/>
    <x v="3"/>
    <m/>
  </r>
  <r>
    <n v="496"/>
    <s v="barack"/>
    <n v="80"/>
    <x v="2"/>
    <m/>
  </r>
  <r>
    <n v="497"/>
    <s v="barack"/>
    <n v="80"/>
    <x v="2"/>
    <m/>
  </r>
  <r>
    <n v="498"/>
    <s v="alma"/>
    <n v="10"/>
    <x v="1"/>
    <m/>
  </r>
  <r>
    <n v="499"/>
    <s v="kiwi"/>
    <n v="120"/>
    <x v="1"/>
    <m/>
  </r>
  <r>
    <n v="500"/>
    <s v="alma"/>
    <n v="10"/>
    <x v="2"/>
    <m/>
  </r>
  <r>
    <n v="501"/>
    <s v="barack"/>
    <n v="80"/>
    <x v="3"/>
    <m/>
  </r>
  <r>
    <n v="502"/>
    <s v="barack"/>
    <n v="80"/>
    <x v="2"/>
    <m/>
  </r>
  <r>
    <n v="503"/>
    <s v="szilva"/>
    <n v="90"/>
    <x v="1"/>
    <m/>
  </r>
  <r>
    <n v="504"/>
    <s v="kiwi"/>
    <n v="120"/>
    <x v="1"/>
    <m/>
  </r>
  <r>
    <n v="505"/>
    <s v="barack"/>
    <n v="80"/>
    <x v="3"/>
    <m/>
  </r>
  <r>
    <n v="506"/>
    <s v="körte"/>
    <n v="20"/>
    <x v="0"/>
    <m/>
  </r>
  <r>
    <n v="507"/>
    <s v="alma"/>
    <n v="10"/>
    <x v="3"/>
    <m/>
  </r>
  <r>
    <n v="508"/>
    <s v="barack"/>
    <n v="80"/>
    <x v="1"/>
    <m/>
  </r>
  <r>
    <n v="509"/>
    <s v="barack"/>
    <n v="80"/>
    <x v="2"/>
    <m/>
  </r>
  <r>
    <n v="510"/>
    <s v="szilva"/>
    <n v="90"/>
    <x v="2"/>
    <m/>
  </r>
  <r>
    <n v="511"/>
    <s v="alma"/>
    <n v="10"/>
    <x v="2"/>
    <m/>
  </r>
  <r>
    <n v="512"/>
    <s v="szőlő"/>
    <n v="50"/>
    <x v="4"/>
    <m/>
  </r>
  <r>
    <n v="513"/>
    <s v="szilva"/>
    <n v="90"/>
    <x v="2"/>
    <m/>
  </r>
  <r>
    <n v="514"/>
    <s v="szőlő"/>
    <n v="50"/>
    <x v="2"/>
    <m/>
  </r>
  <r>
    <n v="515"/>
    <s v="banán"/>
    <n v="30"/>
    <x v="0"/>
    <m/>
  </r>
  <r>
    <n v="516"/>
    <s v="körte"/>
    <n v="20"/>
    <x v="0"/>
    <m/>
  </r>
  <r>
    <n v="517"/>
    <s v="banán"/>
    <n v="30"/>
    <x v="1"/>
    <m/>
  </r>
  <r>
    <n v="518"/>
    <s v="szőlő"/>
    <n v="50"/>
    <x v="0"/>
    <m/>
  </r>
  <r>
    <n v="519"/>
    <s v="banán"/>
    <n v="30"/>
    <x v="0"/>
    <m/>
  </r>
  <r>
    <n v="520"/>
    <s v="barack"/>
    <n v="80"/>
    <x v="0"/>
    <m/>
  </r>
  <r>
    <n v="521"/>
    <s v="körte"/>
    <n v="20"/>
    <x v="3"/>
    <m/>
  </r>
  <r>
    <n v="522"/>
    <s v="szilva"/>
    <n v="90"/>
    <x v="0"/>
    <m/>
  </r>
  <r>
    <n v="523"/>
    <s v="banán"/>
    <n v="30"/>
    <x v="4"/>
    <m/>
  </r>
  <r>
    <n v="524"/>
    <s v="körte"/>
    <n v="20"/>
    <x v="4"/>
    <m/>
  </r>
  <r>
    <n v="525"/>
    <s v="kiwi"/>
    <n v="120"/>
    <x v="4"/>
    <m/>
  </r>
  <r>
    <n v="526"/>
    <s v="barack"/>
    <n v="80"/>
    <x v="2"/>
    <m/>
  </r>
  <r>
    <n v="527"/>
    <s v="barack"/>
    <n v="80"/>
    <x v="4"/>
    <m/>
  </r>
  <r>
    <n v="528"/>
    <s v="banán"/>
    <n v="30"/>
    <x v="3"/>
    <m/>
  </r>
  <r>
    <n v="529"/>
    <s v="banán"/>
    <n v="30"/>
    <x v="3"/>
    <m/>
  </r>
  <r>
    <n v="530"/>
    <s v="körte"/>
    <n v="20"/>
    <x v="2"/>
    <m/>
  </r>
  <r>
    <n v="531"/>
    <s v="banán"/>
    <n v="30"/>
    <x v="2"/>
    <m/>
  </r>
  <r>
    <n v="532"/>
    <s v="barack"/>
    <n v="80"/>
    <x v="0"/>
    <m/>
  </r>
  <r>
    <n v="533"/>
    <s v="kiwi"/>
    <n v="120"/>
    <x v="2"/>
    <m/>
  </r>
  <r>
    <n v="534"/>
    <s v="barack"/>
    <n v="80"/>
    <x v="4"/>
    <m/>
  </r>
  <r>
    <n v="535"/>
    <s v="kiwi"/>
    <n v="120"/>
    <x v="0"/>
    <m/>
  </r>
  <r>
    <n v="536"/>
    <s v="banán"/>
    <n v="30"/>
    <x v="0"/>
    <m/>
  </r>
  <r>
    <n v="537"/>
    <s v="körte"/>
    <n v="20"/>
    <x v="4"/>
    <m/>
  </r>
  <r>
    <n v="538"/>
    <s v="szilva"/>
    <n v="90"/>
    <x v="2"/>
    <m/>
  </r>
  <r>
    <n v="539"/>
    <s v="körte"/>
    <n v="20"/>
    <x v="1"/>
    <m/>
  </r>
  <r>
    <n v="540"/>
    <s v="körte"/>
    <n v="20"/>
    <x v="0"/>
    <m/>
  </r>
  <r>
    <n v="541"/>
    <s v="banán"/>
    <n v="30"/>
    <x v="2"/>
    <m/>
  </r>
  <r>
    <n v="542"/>
    <s v="barack"/>
    <n v="80"/>
    <x v="0"/>
    <m/>
  </r>
  <r>
    <n v="543"/>
    <s v="barack"/>
    <n v="80"/>
    <x v="0"/>
    <m/>
  </r>
  <r>
    <n v="544"/>
    <s v="banán"/>
    <n v="30"/>
    <x v="0"/>
    <m/>
  </r>
  <r>
    <n v="545"/>
    <s v="szőlő"/>
    <n v="50"/>
    <x v="1"/>
    <m/>
  </r>
  <r>
    <n v="546"/>
    <s v="banán"/>
    <n v="30"/>
    <x v="2"/>
    <m/>
  </r>
  <r>
    <n v="547"/>
    <s v="körte"/>
    <n v="20"/>
    <x v="0"/>
    <m/>
  </r>
  <r>
    <n v="548"/>
    <s v="barack"/>
    <n v="80"/>
    <x v="3"/>
    <m/>
  </r>
  <r>
    <n v="549"/>
    <s v="szőlő"/>
    <n v="50"/>
    <x v="2"/>
    <m/>
  </r>
  <r>
    <n v="550"/>
    <s v="körte"/>
    <n v="20"/>
    <x v="4"/>
    <m/>
  </r>
  <r>
    <n v="551"/>
    <s v="szőlő"/>
    <n v="50"/>
    <x v="4"/>
    <m/>
  </r>
  <r>
    <n v="552"/>
    <s v="szőlő"/>
    <n v="50"/>
    <x v="4"/>
    <m/>
  </r>
  <r>
    <n v="553"/>
    <s v="kiwi"/>
    <n v="120"/>
    <x v="2"/>
    <m/>
  </r>
  <r>
    <n v="554"/>
    <s v="alma"/>
    <n v="10"/>
    <x v="4"/>
    <m/>
  </r>
  <r>
    <n v="555"/>
    <s v="alma"/>
    <n v="10"/>
    <x v="0"/>
    <m/>
  </r>
  <r>
    <n v="556"/>
    <s v="szőlő"/>
    <n v="50"/>
    <x v="3"/>
    <m/>
  </r>
  <r>
    <n v="557"/>
    <s v="alma"/>
    <n v="10"/>
    <x v="4"/>
    <m/>
  </r>
  <r>
    <n v="558"/>
    <s v="kiwi"/>
    <n v="120"/>
    <x v="1"/>
    <m/>
  </r>
  <r>
    <n v="559"/>
    <s v="barack"/>
    <n v="80"/>
    <x v="0"/>
    <m/>
  </r>
  <r>
    <n v="560"/>
    <s v="barack"/>
    <n v="80"/>
    <x v="3"/>
    <m/>
  </r>
  <r>
    <n v="561"/>
    <s v="banán"/>
    <n v="30"/>
    <x v="1"/>
    <m/>
  </r>
  <r>
    <n v="562"/>
    <s v="körte"/>
    <n v="20"/>
    <x v="0"/>
    <m/>
  </r>
  <r>
    <n v="563"/>
    <s v="alma"/>
    <n v="10"/>
    <x v="2"/>
    <m/>
  </r>
  <r>
    <n v="564"/>
    <s v="kiwi"/>
    <n v="120"/>
    <x v="1"/>
    <m/>
  </r>
  <r>
    <n v="565"/>
    <s v="banán"/>
    <n v="30"/>
    <x v="0"/>
    <m/>
  </r>
  <r>
    <n v="566"/>
    <s v="szilva"/>
    <n v="90"/>
    <x v="0"/>
    <m/>
  </r>
  <r>
    <n v="567"/>
    <s v="barack"/>
    <n v="80"/>
    <x v="0"/>
    <m/>
  </r>
  <r>
    <n v="568"/>
    <s v="banán"/>
    <n v="30"/>
    <x v="2"/>
    <m/>
  </r>
  <r>
    <n v="569"/>
    <s v="alma"/>
    <n v="10"/>
    <x v="1"/>
    <m/>
  </r>
  <r>
    <n v="570"/>
    <s v="szilva"/>
    <n v="90"/>
    <x v="3"/>
    <m/>
  </r>
  <r>
    <n v="571"/>
    <s v="alma"/>
    <n v="10"/>
    <x v="1"/>
    <m/>
  </r>
  <r>
    <n v="572"/>
    <s v="körte"/>
    <n v="20"/>
    <x v="0"/>
    <m/>
  </r>
  <r>
    <n v="573"/>
    <s v="körte"/>
    <n v="20"/>
    <x v="0"/>
    <m/>
  </r>
  <r>
    <n v="574"/>
    <s v="banán"/>
    <n v="30"/>
    <x v="3"/>
    <m/>
  </r>
  <r>
    <n v="575"/>
    <s v="körte"/>
    <n v="20"/>
    <x v="0"/>
    <m/>
  </r>
  <r>
    <n v="576"/>
    <s v="körte"/>
    <n v="20"/>
    <x v="1"/>
    <m/>
  </r>
  <r>
    <n v="577"/>
    <s v="körte"/>
    <n v="20"/>
    <x v="2"/>
    <m/>
  </r>
  <r>
    <n v="578"/>
    <s v="banán"/>
    <n v="30"/>
    <x v="2"/>
    <m/>
  </r>
  <r>
    <n v="579"/>
    <s v="körte"/>
    <n v="20"/>
    <x v="2"/>
    <m/>
  </r>
  <r>
    <n v="580"/>
    <s v="körte"/>
    <n v="20"/>
    <x v="0"/>
    <m/>
  </r>
  <r>
    <n v="581"/>
    <s v="kiwi"/>
    <n v="120"/>
    <x v="0"/>
    <m/>
  </r>
  <r>
    <n v="582"/>
    <s v="szőlő"/>
    <n v="50"/>
    <x v="0"/>
    <m/>
  </r>
  <r>
    <n v="583"/>
    <s v="körte"/>
    <n v="20"/>
    <x v="0"/>
    <m/>
  </r>
  <r>
    <n v="584"/>
    <s v="körte"/>
    <n v="20"/>
    <x v="4"/>
    <m/>
  </r>
  <r>
    <n v="585"/>
    <s v="szilva"/>
    <n v="90"/>
    <x v="1"/>
    <m/>
  </r>
  <r>
    <n v="586"/>
    <s v="barack"/>
    <n v="80"/>
    <x v="0"/>
    <m/>
  </r>
  <r>
    <n v="587"/>
    <s v="szilva"/>
    <n v="90"/>
    <x v="0"/>
    <m/>
  </r>
  <r>
    <n v="588"/>
    <s v="banán"/>
    <n v="30"/>
    <x v="0"/>
    <m/>
  </r>
  <r>
    <n v="589"/>
    <s v="alma"/>
    <n v="10"/>
    <x v="0"/>
    <m/>
  </r>
  <r>
    <n v="590"/>
    <s v="alma"/>
    <n v="10"/>
    <x v="1"/>
    <m/>
  </r>
  <r>
    <n v="591"/>
    <s v="banán"/>
    <n v="30"/>
    <x v="3"/>
    <m/>
  </r>
  <r>
    <n v="592"/>
    <s v="szőlő"/>
    <n v="50"/>
    <x v="4"/>
    <m/>
  </r>
  <r>
    <n v="593"/>
    <s v="banán"/>
    <n v="30"/>
    <x v="2"/>
    <m/>
  </r>
  <r>
    <n v="594"/>
    <s v="kiwi"/>
    <n v="120"/>
    <x v="0"/>
    <m/>
  </r>
  <r>
    <n v="595"/>
    <s v="banán"/>
    <n v="30"/>
    <x v="2"/>
    <m/>
  </r>
  <r>
    <n v="596"/>
    <s v="barack"/>
    <n v="80"/>
    <x v="4"/>
    <m/>
  </r>
  <r>
    <n v="597"/>
    <s v="körte"/>
    <n v="20"/>
    <x v="0"/>
    <m/>
  </r>
  <r>
    <n v="598"/>
    <s v="alma"/>
    <n v="10"/>
    <x v="0"/>
    <m/>
  </r>
  <r>
    <n v="599"/>
    <s v="banán"/>
    <n v="30"/>
    <x v="3"/>
    <m/>
  </r>
  <r>
    <n v="600"/>
    <s v="szilva"/>
    <n v="90"/>
    <x v="2"/>
    <m/>
  </r>
  <r>
    <n v="601"/>
    <s v="banán"/>
    <n v="30"/>
    <x v="3"/>
    <m/>
  </r>
  <r>
    <n v="602"/>
    <s v="szilva"/>
    <n v="90"/>
    <x v="2"/>
    <m/>
  </r>
  <r>
    <n v="603"/>
    <s v="körte"/>
    <n v="20"/>
    <x v="0"/>
    <m/>
  </r>
  <r>
    <n v="604"/>
    <s v="barack"/>
    <n v="80"/>
    <x v="0"/>
    <m/>
  </r>
  <r>
    <n v="605"/>
    <s v="körte"/>
    <n v="20"/>
    <x v="1"/>
    <m/>
  </r>
  <r>
    <n v="606"/>
    <s v="szőlő"/>
    <n v="50"/>
    <x v="0"/>
    <m/>
  </r>
  <r>
    <n v="607"/>
    <s v="kiwi"/>
    <n v="120"/>
    <x v="0"/>
    <m/>
  </r>
  <r>
    <n v="608"/>
    <s v="szőlő"/>
    <n v="50"/>
    <x v="4"/>
    <m/>
  </r>
  <r>
    <n v="609"/>
    <s v="barack"/>
    <n v="80"/>
    <x v="0"/>
    <m/>
  </r>
  <r>
    <n v="610"/>
    <s v="kiwi"/>
    <n v="120"/>
    <x v="1"/>
    <m/>
  </r>
  <r>
    <n v="611"/>
    <s v="szilva"/>
    <n v="90"/>
    <x v="0"/>
    <m/>
  </r>
  <r>
    <n v="612"/>
    <s v="körte"/>
    <n v="20"/>
    <x v="1"/>
    <m/>
  </r>
  <r>
    <n v="613"/>
    <s v="körte"/>
    <n v="20"/>
    <x v="0"/>
    <m/>
  </r>
  <r>
    <n v="614"/>
    <s v="barack"/>
    <n v="80"/>
    <x v="1"/>
    <m/>
  </r>
  <r>
    <n v="615"/>
    <s v="alma"/>
    <n v="10"/>
    <x v="4"/>
    <m/>
  </r>
  <r>
    <n v="616"/>
    <s v="banán"/>
    <n v="30"/>
    <x v="0"/>
    <m/>
  </r>
  <r>
    <n v="617"/>
    <s v="banán"/>
    <n v="30"/>
    <x v="2"/>
    <m/>
  </r>
  <r>
    <n v="618"/>
    <s v="alma"/>
    <n v="10"/>
    <x v="2"/>
    <m/>
  </r>
  <r>
    <n v="619"/>
    <s v="barack"/>
    <n v="80"/>
    <x v="4"/>
    <m/>
  </r>
  <r>
    <n v="620"/>
    <s v="kiwi"/>
    <n v="120"/>
    <x v="0"/>
    <m/>
  </r>
  <r>
    <n v="621"/>
    <s v="szilva"/>
    <n v="90"/>
    <x v="0"/>
    <m/>
  </r>
  <r>
    <n v="622"/>
    <s v="barack"/>
    <n v="80"/>
    <x v="0"/>
    <m/>
  </r>
  <r>
    <n v="623"/>
    <s v="banán"/>
    <n v="30"/>
    <x v="3"/>
    <m/>
  </r>
  <r>
    <n v="624"/>
    <s v="körte"/>
    <n v="20"/>
    <x v="2"/>
    <m/>
  </r>
  <r>
    <n v="625"/>
    <s v="banán"/>
    <n v="30"/>
    <x v="2"/>
    <m/>
  </r>
  <r>
    <n v="626"/>
    <s v="szőlő"/>
    <n v="50"/>
    <x v="1"/>
    <m/>
  </r>
  <r>
    <n v="627"/>
    <s v="szőlő"/>
    <n v="50"/>
    <x v="0"/>
    <m/>
  </r>
  <r>
    <n v="628"/>
    <s v="szőlő"/>
    <n v="50"/>
    <x v="1"/>
    <m/>
  </r>
  <r>
    <n v="629"/>
    <s v="körte"/>
    <n v="20"/>
    <x v="0"/>
    <m/>
  </r>
  <r>
    <n v="630"/>
    <s v="körte"/>
    <n v="20"/>
    <x v="1"/>
    <m/>
  </r>
  <r>
    <n v="631"/>
    <s v="banán"/>
    <n v="30"/>
    <x v="1"/>
    <m/>
  </r>
  <r>
    <n v="632"/>
    <s v="banán"/>
    <n v="30"/>
    <x v="0"/>
    <m/>
  </r>
  <r>
    <n v="633"/>
    <s v="banán"/>
    <n v="30"/>
    <x v="0"/>
    <m/>
  </r>
  <r>
    <n v="634"/>
    <s v="szőlő"/>
    <n v="50"/>
    <x v="2"/>
    <m/>
  </r>
  <r>
    <n v="635"/>
    <s v="szilva"/>
    <n v="90"/>
    <x v="2"/>
    <m/>
  </r>
  <r>
    <n v="636"/>
    <s v="szilva"/>
    <n v="90"/>
    <x v="1"/>
    <m/>
  </r>
  <r>
    <n v="637"/>
    <s v="körte"/>
    <n v="20"/>
    <x v="3"/>
    <m/>
  </r>
  <r>
    <n v="638"/>
    <s v="barack"/>
    <n v="80"/>
    <x v="0"/>
    <m/>
  </r>
  <r>
    <n v="639"/>
    <s v="szőlő"/>
    <n v="50"/>
    <x v="2"/>
    <m/>
  </r>
  <r>
    <n v="640"/>
    <s v="banán"/>
    <n v="30"/>
    <x v="4"/>
    <m/>
  </r>
  <r>
    <n v="641"/>
    <s v="szőlő"/>
    <n v="50"/>
    <x v="0"/>
    <m/>
  </r>
  <r>
    <n v="642"/>
    <s v="alma"/>
    <n v="10"/>
    <x v="0"/>
    <m/>
  </r>
  <r>
    <n v="643"/>
    <s v="banán"/>
    <n v="30"/>
    <x v="0"/>
    <m/>
  </r>
  <r>
    <n v="644"/>
    <s v="szőlő"/>
    <n v="50"/>
    <x v="0"/>
    <m/>
  </r>
  <r>
    <n v="645"/>
    <s v="szőlő"/>
    <n v="50"/>
    <x v="4"/>
    <m/>
  </r>
  <r>
    <n v="646"/>
    <s v="kiwi"/>
    <n v="120"/>
    <x v="0"/>
    <m/>
  </r>
  <r>
    <n v="647"/>
    <s v="szőlő"/>
    <n v="50"/>
    <x v="0"/>
    <m/>
  </r>
  <r>
    <n v="648"/>
    <s v="alma"/>
    <n v="10"/>
    <x v="1"/>
    <m/>
  </r>
  <r>
    <n v="649"/>
    <s v="szilva"/>
    <n v="90"/>
    <x v="0"/>
    <m/>
  </r>
  <r>
    <n v="650"/>
    <s v="szilva"/>
    <n v="90"/>
    <x v="2"/>
    <m/>
  </r>
  <r>
    <n v="651"/>
    <s v="kiwi"/>
    <n v="120"/>
    <x v="0"/>
    <m/>
  </r>
  <r>
    <n v="652"/>
    <s v="szilva"/>
    <n v="90"/>
    <x v="0"/>
    <m/>
  </r>
  <r>
    <n v="653"/>
    <s v="banán"/>
    <n v="30"/>
    <x v="0"/>
    <m/>
  </r>
  <r>
    <n v="654"/>
    <s v="szőlő"/>
    <n v="50"/>
    <x v="1"/>
    <m/>
  </r>
  <r>
    <n v="655"/>
    <s v="szőlő"/>
    <n v="50"/>
    <x v="0"/>
    <m/>
  </r>
  <r>
    <n v="656"/>
    <s v="banán"/>
    <n v="30"/>
    <x v="0"/>
    <m/>
  </r>
  <r>
    <n v="657"/>
    <s v="körte"/>
    <n v="20"/>
    <x v="1"/>
    <m/>
  </r>
  <r>
    <n v="658"/>
    <s v="szőlő"/>
    <n v="50"/>
    <x v="4"/>
    <m/>
  </r>
  <r>
    <n v="659"/>
    <s v="banán"/>
    <n v="30"/>
    <x v="2"/>
    <m/>
  </r>
  <r>
    <n v="660"/>
    <s v="szőlő"/>
    <n v="50"/>
    <x v="2"/>
    <m/>
  </r>
  <r>
    <n v="661"/>
    <s v="szőlő"/>
    <n v="50"/>
    <x v="4"/>
    <m/>
  </r>
  <r>
    <n v="662"/>
    <s v="körte"/>
    <n v="20"/>
    <x v="0"/>
    <m/>
  </r>
  <r>
    <n v="663"/>
    <s v="körte"/>
    <n v="20"/>
    <x v="0"/>
    <m/>
  </r>
  <r>
    <n v="664"/>
    <s v="banán"/>
    <n v="30"/>
    <x v="4"/>
    <m/>
  </r>
  <r>
    <n v="665"/>
    <s v="banán"/>
    <n v="30"/>
    <x v="0"/>
    <m/>
  </r>
  <r>
    <n v="666"/>
    <s v="banán"/>
    <n v="30"/>
    <x v="1"/>
    <m/>
  </r>
  <r>
    <n v="667"/>
    <s v="barack"/>
    <n v="80"/>
    <x v="0"/>
    <m/>
  </r>
  <r>
    <n v="668"/>
    <s v="szőlő"/>
    <n v="50"/>
    <x v="2"/>
    <m/>
  </r>
  <r>
    <n v="669"/>
    <s v="alma"/>
    <n v="10"/>
    <x v="1"/>
    <m/>
  </r>
  <r>
    <n v="670"/>
    <s v="banán"/>
    <n v="30"/>
    <x v="0"/>
    <m/>
  </r>
  <r>
    <n v="671"/>
    <s v="banán"/>
    <n v="30"/>
    <x v="2"/>
    <m/>
  </r>
  <r>
    <n v="672"/>
    <s v="körte"/>
    <n v="20"/>
    <x v="2"/>
    <m/>
  </r>
  <r>
    <n v="673"/>
    <s v="kiwi"/>
    <n v="120"/>
    <x v="4"/>
    <m/>
  </r>
  <r>
    <n v="674"/>
    <s v="banán"/>
    <n v="30"/>
    <x v="2"/>
    <m/>
  </r>
  <r>
    <n v="675"/>
    <s v="kiwi"/>
    <n v="120"/>
    <x v="1"/>
    <m/>
  </r>
  <r>
    <n v="676"/>
    <s v="kiwi"/>
    <n v="120"/>
    <x v="3"/>
    <m/>
  </r>
  <r>
    <n v="677"/>
    <s v="körte"/>
    <n v="20"/>
    <x v="2"/>
    <m/>
  </r>
  <r>
    <n v="678"/>
    <s v="alma"/>
    <n v="10"/>
    <x v="2"/>
    <m/>
  </r>
  <r>
    <n v="679"/>
    <s v="banán"/>
    <n v="30"/>
    <x v="0"/>
    <m/>
  </r>
  <r>
    <n v="680"/>
    <s v="banán"/>
    <n v="30"/>
    <x v="0"/>
    <m/>
  </r>
  <r>
    <n v="681"/>
    <s v="szőlő"/>
    <n v="50"/>
    <x v="2"/>
    <m/>
  </r>
  <r>
    <n v="682"/>
    <s v="alma"/>
    <n v="10"/>
    <x v="0"/>
    <m/>
  </r>
  <r>
    <n v="683"/>
    <s v="banán"/>
    <n v="30"/>
    <x v="0"/>
    <m/>
  </r>
  <r>
    <n v="684"/>
    <s v="alma"/>
    <n v="10"/>
    <x v="0"/>
    <m/>
  </r>
  <r>
    <n v="685"/>
    <s v="kiwi"/>
    <n v="120"/>
    <x v="2"/>
    <m/>
  </r>
  <r>
    <n v="686"/>
    <s v="kiwi"/>
    <n v="120"/>
    <x v="3"/>
    <m/>
  </r>
  <r>
    <n v="687"/>
    <s v="szilva"/>
    <n v="90"/>
    <x v="0"/>
    <m/>
  </r>
  <r>
    <n v="688"/>
    <s v="körte"/>
    <n v="20"/>
    <x v="1"/>
    <m/>
  </r>
  <r>
    <n v="689"/>
    <s v="alma"/>
    <n v="10"/>
    <x v="1"/>
    <m/>
  </r>
  <r>
    <n v="690"/>
    <s v="körte"/>
    <n v="20"/>
    <x v="2"/>
    <m/>
  </r>
  <r>
    <n v="691"/>
    <s v="alma"/>
    <n v="10"/>
    <x v="0"/>
    <m/>
  </r>
  <r>
    <n v="692"/>
    <s v="kiwi"/>
    <n v="120"/>
    <x v="1"/>
    <m/>
  </r>
  <r>
    <n v="693"/>
    <s v="barack"/>
    <n v="80"/>
    <x v="2"/>
    <m/>
  </r>
  <r>
    <n v="694"/>
    <s v="körte"/>
    <n v="20"/>
    <x v="0"/>
    <m/>
  </r>
  <r>
    <n v="695"/>
    <s v="alma"/>
    <n v="10"/>
    <x v="3"/>
    <m/>
  </r>
  <r>
    <n v="696"/>
    <s v="alma"/>
    <n v="10"/>
    <x v="0"/>
    <m/>
  </r>
  <r>
    <n v="697"/>
    <s v="banán"/>
    <n v="30"/>
    <x v="0"/>
    <m/>
  </r>
  <r>
    <n v="698"/>
    <s v="szőlő"/>
    <n v="50"/>
    <x v="4"/>
    <m/>
  </r>
  <r>
    <n v="699"/>
    <s v="banán"/>
    <n v="30"/>
    <x v="0"/>
    <m/>
  </r>
  <r>
    <n v="700"/>
    <s v="banán"/>
    <n v="30"/>
    <x v="0"/>
    <m/>
  </r>
  <r>
    <n v="701"/>
    <s v="körte"/>
    <n v="20"/>
    <x v="4"/>
    <m/>
  </r>
  <r>
    <n v="702"/>
    <s v="szőlő"/>
    <n v="50"/>
    <x v="1"/>
    <m/>
  </r>
  <r>
    <n v="703"/>
    <s v="barack"/>
    <n v="80"/>
    <x v="2"/>
    <m/>
  </r>
  <r>
    <n v="704"/>
    <s v="körte"/>
    <n v="20"/>
    <x v="4"/>
    <m/>
  </r>
  <r>
    <n v="705"/>
    <s v="körte"/>
    <n v="20"/>
    <x v="2"/>
    <m/>
  </r>
  <r>
    <n v="706"/>
    <s v="körte"/>
    <n v="20"/>
    <x v="3"/>
    <m/>
  </r>
  <r>
    <n v="707"/>
    <s v="alma"/>
    <n v="10"/>
    <x v="0"/>
    <m/>
  </r>
  <r>
    <n v="708"/>
    <s v="szőlő"/>
    <n v="50"/>
    <x v="0"/>
    <m/>
  </r>
  <r>
    <n v="709"/>
    <s v="körte"/>
    <n v="20"/>
    <x v="4"/>
    <m/>
  </r>
  <r>
    <n v="710"/>
    <s v="alma"/>
    <n v="10"/>
    <x v="0"/>
    <m/>
  </r>
  <r>
    <n v="711"/>
    <s v="banán"/>
    <n v="30"/>
    <x v="4"/>
    <m/>
  </r>
  <r>
    <n v="712"/>
    <s v="banán"/>
    <n v="30"/>
    <x v="1"/>
    <m/>
  </r>
  <r>
    <n v="713"/>
    <s v="szőlő"/>
    <n v="50"/>
    <x v="0"/>
    <m/>
  </r>
  <r>
    <n v="714"/>
    <s v="szilva"/>
    <n v="90"/>
    <x v="3"/>
    <m/>
  </r>
  <r>
    <n v="715"/>
    <s v="szilva"/>
    <n v="90"/>
    <x v="0"/>
    <m/>
  </r>
  <r>
    <n v="716"/>
    <s v="barack"/>
    <n v="80"/>
    <x v="4"/>
    <m/>
  </r>
  <r>
    <n v="717"/>
    <s v="szilva"/>
    <n v="90"/>
    <x v="2"/>
    <m/>
  </r>
  <r>
    <n v="718"/>
    <s v="szőlő"/>
    <n v="50"/>
    <x v="0"/>
    <m/>
  </r>
  <r>
    <n v="719"/>
    <s v="körte"/>
    <n v="20"/>
    <x v="4"/>
    <m/>
  </r>
  <r>
    <n v="720"/>
    <s v="kiwi"/>
    <n v="120"/>
    <x v="4"/>
    <m/>
  </r>
  <r>
    <n v="721"/>
    <s v="banán"/>
    <n v="30"/>
    <x v="0"/>
    <m/>
  </r>
  <r>
    <n v="722"/>
    <s v="körte"/>
    <n v="20"/>
    <x v="2"/>
    <m/>
  </r>
  <r>
    <n v="723"/>
    <s v="banán"/>
    <n v="30"/>
    <x v="2"/>
    <m/>
  </r>
  <r>
    <n v="724"/>
    <s v="alma"/>
    <n v="10"/>
    <x v="0"/>
    <m/>
  </r>
  <r>
    <n v="725"/>
    <s v="körte"/>
    <n v="20"/>
    <x v="2"/>
    <m/>
  </r>
  <r>
    <n v="726"/>
    <s v="szilva"/>
    <n v="90"/>
    <x v="1"/>
    <m/>
  </r>
  <r>
    <n v="727"/>
    <s v="szőlő"/>
    <n v="50"/>
    <x v="2"/>
    <m/>
  </r>
  <r>
    <n v="728"/>
    <s v="kiwi"/>
    <n v="120"/>
    <x v="4"/>
    <m/>
  </r>
  <r>
    <n v="729"/>
    <s v="kiwi"/>
    <n v="120"/>
    <x v="0"/>
    <m/>
  </r>
  <r>
    <n v="730"/>
    <s v="szőlő"/>
    <n v="50"/>
    <x v="2"/>
    <m/>
  </r>
  <r>
    <n v="731"/>
    <s v="alma"/>
    <n v="10"/>
    <x v="0"/>
    <m/>
  </r>
  <r>
    <n v="732"/>
    <s v="szilva"/>
    <n v="90"/>
    <x v="2"/>
    <m/>
  </r>
  <r>
    <n v="733"/>
    <s v="barack"/>
    <n v="80"/>
    <x v="0"/>
    <m/>
  </r>
  <r>
    <n v="734"/>
    <s v="banán"/>
    <n v="30"/>
    <x v="0"/>
    <m/>
  </r>
  <r>
    <n v="735"/>
    <s v="szőlő"/>
    <n v="50"/>
    <x v="0"/>
    <m/>
  </r>
  <r>
    <n v="736"/>
    <s v="kiwi"/>
    <n v="120"/>
    <x v="0"/>
    <m/>
  </r>
  <r>
    <n v="737"/>
    <s v="kiwi"/>
    <n v="120"/>
    <x v="0"/>
    <m/>
  </r>
  <r>
    <n v="738"/>
    <s v="szilva"/>
    <n v="90"/>
    <x v="0"/>
    <m/>
  </r>
  <r>
    <n v="739"/>
    <s v="kiwi"/>
    <n v="120"/>
    <x v="2"/>
    <m/>
  </r>
  <r>
    <n v="740"/>
    <s v="barack"/>
    <n v="80"/>
    <x v="0"/>
    <m/>
  </r>
  <r>
    <n v="741"/>
    <s v="szőlő"/>
    <n v="50"/>
    <x v="0"/>
    <m/>
  </r>
  <r>
    <n v="742"/>
    <s v="szilva"/>
    <n v="90"/>
    <x v="2"/>
    <m/>
  </r>
  <r>
    <n v="743"/>
    <s v="szőlő"/>
    <n v="50"/>
    <x v="2"/>
    <m/>
  </r>
  <r>
    <n v="744"/>
    <s v="alma"/>
    <n v="10"/>
    <x v="1"/>
    <m/>
  </r>
  <r>
    <n v="745"/>
    <s v="körte"/>
    <n v="20"/>
    <x v="1"/>
    <m/>
  </r>
  <r>
    <n v="746"/>
    <s v="kiwi"/>
    <n v="120"/>
    <x v="0"/>
    <m/>
  </r>
  <r>
    <n v="747"/>
    <s v="banán"/>
    <n v="30"/>
    <x v="1"/>
    <m/>
  </r>
  <r>
    <n v="748"/>
    <s v="szilva"/>
    <n v="90"/>
    <x v="3"/>
    <m/>
  </r>
  <r>
    <n v="749"/>
    <s v="barack"/>
    <n v="80"/>
    <x v="2"/>
    <m/>
  </r>
  <r>
    <n v="750"/>
    <s v="alma"/>
    <n v="10"/>
    <x v="2"/>
    <m/>
  </r>
  <r>
    <n v="751"/>
    <s v="banán"/>
    <n v="30"/>
    <x v="4"/>
    <m/>
  </r>
  <r>
    <n v="752"/>
    <s v="szilva"/>
    <n v="90"/>
    <x v="4"/>
    <m/>
  </r>
  <r>
    <n v="753"/>
    <s v="alma"/>
    <n v="10"/>
    <x v="0"/>
    <m/>
  </r>
  <r>
    <n v="754"/>
    <s v="alma"/>
    <n v="10"/>
    <x v="3"/>
    <m/>
  </r>
  <r>
    <n v="755"/>
    <s v="alma"/>
    <n v="10"/>
    <x v="4"/>
    <m/>
  </r>
  <r>
    <n v="756"/>
    <s v="szilva"/>
    <n v="90"/>
    <x v="0"/>
    <m/>
  </r>
  <r>
    <n v="757"/>
    <s v="barack"/>
    <n v="80"/>
    <x v="1"/>
    <m/>
  </r>
  <r>
    <n v="758"/>
    <s v="szilva"/>
    <n v="90"/>
    <x v="0"/>
    <m/>
  </r>
  <r>
    <n v="759"/>
    <s v="kiwi"/>
    <n v="120"/>
    <x v="0"/>
    <m/>
  </r>
  <r>
    <n v="760"/>
    <s v="alma"/>
    <n v="10"/>
    <x v="4"/>
    <m/>
  </r>
  <r>
    <n v="761"/>
    <s v="alma"/>
    <n v="10"/>
    <x v="1"/>
    <m/>
  </r>
  <r>
    <n v="762"/>
    <s v="szőlő"/>
    <n v="50"/>
    <x v="0"/>
    <m/>
  </r>
  <r>
    <n v="763"/>
    <s v="körte"/>
    <n v="20"/>
    <x v="2"/>
    <m/>
  </r>
  <r>
    <n v="764"/>
    <s v="banán"/>
    <n v="30"/>
    <x v="2"/>
    <m/>
  </r>
  <r>
    <n v="765"/>
    <s v="szilva"/>
    <n v="90"/>
    <x v="0"/>
    <m/>
  </r>
  <r>
    <n v="766"/>
    <s v="alma"/>
    <n v="10"/>
    <x v="2"/>
    <m/>
  </r>
  <r>
    <n v="767"/>
    <s v="körte"/>
    <n v="20"/>
    <x v="1"/>
    <m/>
  </r>
  <r>
    <n v="768"/>
    <s v="körte"/>
    <n v="20"/>
    <x v="0"/>
    <m/>
  </r>
  <r>
    <n v="769"/>
    <s v="szilva"/>
    <n v="90"/>
    <x v="0"/>
    <m/>
  </r>
  <r>
    <n v="770"/>
    <s v="banán"/>
    <n v="30"/>
    <x v="0"/>
    <m/>
  </r>
  <r>
    <n v="771"/>
    <s v="szilva"/>
    <n v="90"/>
    <x v="1"/>
    <m/>
  </r>
  <r>
    <n v="772"/>
    <s v="barack"/>
    <n v="80"/>
    <x v="4"/>
    <m/>
  </r>
  <r>
    <n v="773"/>
    <s v="szőlő"/>
    <n v="50"/>
    <x v="2"/>
    <m/>
  </r>
  <r>
    <n v="774"/>
    <s v="körte"/>
    <n v="20"/>
    <x v="0"/>
    <m/>
  </r>
  <r>
    <n v="775"/>
    <s v="alma"/>
    <n v="10"/>
    <x v="2"/>
    <m/>
  </r>
  <r>
    <n v="776"/>
    <s v="barack"/>
    <n v="80"/>
    <x v="0"/>
    <m/>
  </r>
  <r>
    <n v="777"/>
    <s v="alma"/>
    <n v="10"/>
    <x v="0"/>
    <m/>
  </r>
  <r>
    <n v="778"/>
    <s v="banán"/>
    <n v="30"/>
    <x v="1"/>
    <m/>
  </r>
  <r>
    <n v="779"/>
    <s v="banán"/>
    <n v="30"/>
    <x v="0"/>
    <m/>
  </r>
  <r>
    <n v="780"/>
    <s v="kiwi"/>
    <n v="120"/>
    <x v="2"/>
    <m/>
  </r>
  <r>
    <n v="781"/>
    <s v="banán"/>
    <n v="30"/>
    <x v="0"/>
    <m/>
  </r>
  <r>
    <n v="782"/>
    <s v="barack"/>
    <n v="80"/>
    <x v="0"/>
    <m/>
  </r>
  <r>
    <n v="783"/>
    <s v="körte"/>
    <n v="20"/>
    <x v="2"/>
    <m/>
  </r>
  <r>
    <n v="784"/>
    <s v="kiwi"/>
    <n v="120"/>
    <x v="1"/>
    <m/>
  </r>
  <r>
    <n v="785"/>
    <s v="szőlő"/>
    <n v="50"/>
    <x v="2"/>
    <m/>
  </r>
  <r>
    <n v="786"/>
    <s v="kiwi"/>
    <n v="120"/>
    <x v="1"/>
    <m/>
  </r>
  <r>
    <n v="787"/>
    <s v="alma"/>
    <n v="10"/>
    <x v="0"/>
    <m/>
  </r>
  <r>
    <n v="788"/>
    <s v="alma"/>
    <n v="10"/>
    <x v="0"/>
    <m/>
  </r>
  <r>
    <n v="789"/>
    <s v="kiwi"/>
    <n v="120"/>
    <x v="0"/>
    <m/>
  </r>
  <r>
    <n v="790"/>
    <s v="alma"/>
    <n v="10"/>
    <x v="0"/>
    <m/>
  </r>
  <r>
    <n v="791"/>
    <s v="körte"/>
    <n v="20"/>
    <x v="0"/>
    <m/>
  </r>
  <r>
    <n v="792"/>
    <s v="barack"/>
    <n v="80"/>
    <x v="4"/>
    <m/>
  </r>
  <r>
    <n v="793"/>
    <s v="banán"/>
    <n v="30"/>
    <x v="1"/>
    <m/>
  </r>
  <r>
    <n v="794"/>
    <s v="körte"/>
    <n v="20"/>
    <x v="2"/>
    <m/>
  </r>
  <r>
    <n v="795"/>
    <s v="kiwi"/>
    <n v="120"/>
    <x v="0"/>
    <m/>
  </r>
  <r>
    <n v="796"/>
    <s v="barack"/>
    <n v="80"/>
    <x v="0"/>
    <m/>
  </r>
  <r>
    <n v="797"/>
    <s v="körte"/>
    <n v="20"/>
    <x v="2"/>
    <m/>
  </r>
  <r>
    <n v="798"/>
    <s v="szilva"/>
    <n v="90"/>
    <x v="4"/>
    <m/>
  </r>
  <r>
    <n v="799"/>
    <s v="szőlő"/>
    <n v="50"/>
    <x v="0"/>
    <m/>
  </r>
  <r>
    <n v="800"/>
    <s v="banán"/>
    <n v="30"/>
    <x v="0"/>
    <m/>
  </r>
  <r>
    <n v="801"/>
    <s v="szilva"/>
    <n v="90"/>
    <x v="0"/>
    <m/>
  </r>
  <r>
    <n v="802"/>
    <s v="szilva"/>
    <n v="90"/>
    <x v="2"/>
    <m/>
  </r>
  <r>
    <n v="803"/>
    <s v="banán"/>
    <n v="30"/>
    <x v="4"/>
    <m/>
  </r>
  <r>
    <n v="804"/>
    <s v="alma"/>
    <n v="10"/>
    <x v="2"/>
    <m/>
  </r>
  <r>
    <n v="805"/>
    <s v="körte"/>
    <n v="20"/>
    <x v="2"/>
    <m/>
  </r>
  <r>
    <n v="806"/>
    <s v="kiwi"/>
    <n v="120"/>
    <x v="4"/>
    <m/>
  </r>
  <r>
    <n v="807"/>
    <s v="körte"/>
    <n v="20"/>
    <x v="2"/>
    <m/>
  </r>
  <r>
    <n v="808"/>
    <s v="szőlő"/>
    <n v="50"/>
    <x v="1"/>
    <m/>
  </r>
  <r>
    <n v="809"/>
    <s v="körte"/>
    <n v="20"/>
    <x v="1"/>
    <m/>
  </r>
  <r>
    <n v="810"/>
    <s v="barack"/>
    <n v="80"/>
    <x v="1"/>
    <m/>
  </r>
  <r>
    <n v="811"/>
    <s v="körte"/>
    <n v="20"/>
    <x v="4"/>
    <m/>
  </r>
  <r>
    <n v="812"/>
    <s v="szilva"/>
    <n v="90"/>
    <x v="4"/>
    <m/>
  </r>
  <r>
    <n v="813"/>
    <s v="szőlő"/>
    <n v="50"/>
    <x v="1"/>
    <m/>
  </r>
  <r>
    <n v="814"/>
    <s v="szőlő"/>
    <n v="50"/>
    <x v="0"/>
    <m/>
  </r>
  <r>
    <n v="815"/>
    <s v="szőlő"/>
    <n v="50"/>
    <x v="2"/>
    <m/>
  </r>
  <r>
    <n v="816"/>
    <s v="banán"/>
    <n v="30"/>
    <x v="0"/>
    <m/>
  </r>
  <r>
    <n v="817"/>
    <s v="kiwi"/>
    <n v="120"/>
    <x v="0"/>
    <m/>
  </r>
  <r>
    <n v="818"/>
    <s v="körte"/>
    <n v="20"/>
    <x v="4"/>
    <m/>
  </r>
  <r>
    <n v="819"/>
    <s v="szőlő"/>
    <n v="50"/>
    <x v="0"/>
    <m/>
  </r>
  <r>
    <n v="820"/>
    <s v="banán"/>
    <n v="30"/>
    <x v="1"/>
    <m/>
  </r>
  <r>
    <n v="821"/>
    <s v="szőlő"/>
    <n v="50"/>
    <x v="1"/>
    <m/>
  </r>
  <r>
    <n v="822"/>
    <s v="szőlő"/>
    <n v="50"/>
    <x v="0"/>
    <m/>
  </r>
  <r>
    <n v="823"/>
    <s v="kiwi"/>
    <n v="120"/>
    <x v="0"/>
    <m/>
  </r>
  <r>
    <n v="824"/>
    <s v="barack"/>
    <n v="80"/>
    <x v="1"/>
    <m/>
  </r>
  <r>
    <n v="825"/>
    <s v="banán"/>
    <n v="30"/>
    <x v="2"/>
    <m/>
  </r>
  <r>
    <n v="826"/>
    <s v="alma"/>
    <n v="10"/>
    <x v="3"/>
    <m/>
  </r>
  <r>
    <n v="827"/>
    <s v="kiwi"/>
    <n v="120"/>
    <x v="0"/>
    <m/>
  </r>
  <r>
    <n v="828"/>
    <s v="szilva"/>
    <n v="90"/>
    <x v="3"/>
    <m/>
  </r>
  <r>
    <n v="829"/>
    <s v="szőlő"/>
    <n v="50"/>
    <x v="0"/>
    <m/>
  </r>
  <r>
    <n v="830"/>
    <s v="kiwi"/>
    <n v="120"/>
    <x v="0"/>
    <m/>
  </r>
  <r>
    <n v="831"/>
    <s v="alma"/>
    <n v="10"/>
    <x v="0"/>
    <m/>
  </r>
  <r>
    <n v="832"/>
    <s v="szilva"/>
    <n v="90"/>
    <x v="2"/>
    <m/>
  </r>
  <r>
    <n v="833"/>
    <s v="kiwi"/>
    <n v="120"/>
    <x v="0"/>
    <m/>
  </r>
  <r>
    <n v="834"/>
    <s v="szilva"/>
    <n v="90"/>
    <x v="2"/>
    <m/>
  </r>
  <r>
    <n v="835"/>
    <s v="barack"/>
    <n v="80"/>
    <x v="1"/>
    <m/>
  </r>
  <r>
    <n v="836"/>
    <s v="körte"/>
    <n v="20"/>
    <x v="2"/>
    <m/>
  </r>
  <r>
    <n v="837"/>
    <s v="szilva"/>
    <n v="90"/>
    <x v="3"/>
    <m/>
  </r>
  <r>
    <n v="838"/>
    <s v="kiwi"/>
    <n v="120"/>
    <x v="4"/>
    <m/>
  </r>
  <r>
    <n v="839"/>
    <s v="barack"/>
    <n v="80"/>
    <x v="2"/>
    <m/>
  </r>
  <r>
    <n v="840"/>
    <s v="kiwi"/>
    <n v="120"/>
    <x v="0"/>
    <m/>
  </r>
  <r>
    <n v="841"/>
    <s v="kiwi"/>
    <n v="120"/>
    <x v="1"/>
    <m/>
  </r>
  <r>
    <n v="842"/>
    <s v="kiwi"/>
    <n v="120"/>
    <x v="2"/>
    <m/>
  </r>
  <r>
    <n v="843"/>
    <s v="szilva"/>
    <n v="90"/>
    <x v="0"/>
    <m/>
  </r>
  <r>
    <n v="844"/>
    <s v="körte"/>
    <n v="20"/>
    <x v="2"/>
    <m/>
  </r>
  <r>
    <n v="845"/>
    <s v="kiwi"/>
    <n v="120"/>
    <x v="2"/>
    <m/>
  </r>
  <r>
    <n v="846"/>
    <s v="szilva"/>
    <n v="90"/>
    <x v="2"/>
    <m/>
  </r>
  <r>
    <n v="847"/>
    <s v="szilva"/>
    <n v="90"/>
    <x v="3"/>
    <m/>
  </r>
  <r>
    <n v="848"/>
    <s v="banán"/>
    <n v="30"/>
    <x v="1"/>
    <m/>
  </r>
  <r>
    <n v="849"/>
    <s v="barack"/>
    <n v="80"/>
    <x v="4"/>
    <m/>
  </r>
  <r>
    <n v="850"/>
    <s v="banán"/>
    <n v="30"/>
    <x v="4"/>
    <m/>
  </r>
  <r>
    <n v="851"/>
    <s v="banán"/>
    <n v="30"/>
    <x v="0"/>
    <m/>
  </r>
  <r>
    <n v="852"/>
    <s v="barack"/>
    <n v="80"/>
    <x v="0"/>
    <m/>
  </r>
  <r>
    <n v="853"/>
    <s v="alma"/>
    <n v="10"/>
    <x v="4"/>
    <m/>
  </r>
  <r>
    <n v="854"/>
    <s v="banán"/>
    <n v="30"/>
    <x v="1"/>
    <m/>
  </r>
  <r>
    <n v="855"/>
    <s v="alma"/>
    <n v="10"/>
    <x v="2"/>
    <m/>
  </r>
  <r>
    <n v="856"/>
    <s v="banán"/>
    <n v="30"/>
    <x v="0"/>
    <m/>
  </r>
  <r>
    <n v="857"/>
    <s v="banán"/>
    <n v="30"/>
    <x v="1"/>
    <m/>
  </r>
  <r>
    <n v="858"/>
    <s v="szőlő"/>
    <n v="50"/>
    <x v="2"/>
    <m/>
  </r>
  <r>
    <n v="859"/>
    <s v="banán"/>
    <n v="30"/>
    <x v="3"/>
    <m/>
  </r>
  <r>
    <n v="860"/>
    <s v="körte"/>
    <n v="20"/>
    <x v="4"/>
    <m/>
  </r>
  <r>
    <n v="861"/>
    <s v="körte"/>
    <n v="20"/>
    <x v="0"/>
    <m/>
  </r>
  <r>
    <n v="862"/>
    <s v="banán"/>
    <n v="30"/>
    <x v="2"/>
    <m/>
  </r>
  <r>
    <n v="863"/>
    <s v="alma"/>
    <n v="10"/>
    <x v="2"/>
    <m/>
  </r>
  <r>
    <n v="864"/>
    <s v="szőlő"/>
    <n v="50"/>
    <x v="2"/>
    <m/>
  </r>
  <r>
    <n v="865"/>
    <s v="barack"/>
    <n v="80"/>
    <x v="0"/>
    <m/>
  </r>
  <r>
    <n v="866"/>
    <s v="szilva"/>
    <n v="90"/>
    <x v="0"/>
    <m/>
  </r>
  <r>
    <n v="867"/>
    <s v="barack"/>
    <n v="80"/>
    <x v="0"/>
    <m/>
  </r>
  <r>
    <n v="868"/>
    <s v="banán"/>
    <n v="30"/>
    <x v="0"/>
    <m/>
  </r>
  <r>
    <n v="869"/>
    <s v="alma"/>
    <n v="10"/>
    <x v="2"/>
    <m/>
  </r>
  <r>
    <n v="870"/>
    <s v="barack"/>
    <n v="80"/>
    <x v="0"/>
    <m/>
  </r>
  <r>
    <n v="871"/>
    <s v="banán"/>
    <n v="30"/>
    <x v="0"/>
    <m/>
  </r>
  <r>
    <n v="872"/>
    <s v="körte"/>
    <n v="20"/>
    <x v="0"/>
    <m/>
  </r>
  <r>
    <n v="873"/>
    <s v="kiwi"/>
    <n v="120"/>
    <x v="1"/>
    <m/>
  </r>
  <r>
    <n v="874"/>
    <s v="kiwi"/>
    <n v="120"/>
    <x v="0"/>
    <m/>
  </r>
  <r>
    <n v="875"/>
    <s v="alma"/>
    <n v="10"/>
    <x v="2"/>
    <m/>
  </r>
  <r>
    <n v="876"/>
    <s v="szilva"/>
    <n v="90"/>
    <x v="4"/>
    <m/>
  </r>
  <r>
    <n v="877"/>
    <s v="szőlő"/>
    <n v="50"/>
    <x v="2"/>
    <m/>
  </r>
  <r>
    <n v="878"/>
    <s v="körte"/>
    <n v="20"/>
    <x v="3"/>
    <m/>
  </r>
  <r>
    <n v="879"/>
    <s v="kiwi"/>
    <n v="120"/>
    <x v="2"/>
    <m/>
  </r>
  <r>
    <n v="880"/>
    <s v="alma"/>
    <n v="10"/>
    <x v="4"/>
    <m/>
  </r>
  <r>
    <n v="881"/>
    <s v="alma"/>
    <n v="10"/>
    <x v="2"/>
    <m/>
  </r>
  <r>
    <n v="882"/>
    <s v="alma"/>
    <n v="10"/>
    <x v="1"/>
    <m/>
  </r>
  <r>
    <n v="883"/>
    <s v="alma"/>
    <n v="10"/>
    <x v="1"/>
    <m/>
  </r>
  <r>
    <n v="884"/>
    <s v="kiwi"/>
    <n v="120"/>
    <x v="0"/>
    <m/>
  </r>
  <r>
    <n v="885"/>
    <s v="kiwi"/>
    <n v="120"/>
    <x v="0"/>
    <m/>
  </r>
  <r>
    <n v="886"/>
    <s v="banán"/>
    <n v="30"/>
    <x v="2"/>
    <m/>
  </r>
  <r>
    <n v="887"/>
    <s v="szőlő"/>
    <n v="50"/>
    <x v="0"/>
    <m/>
  </r>
  <r>
    <n v="888"/>
    <s v="szilva"/>
    <n v="90"/>
    <x v="4"/>
    <m/>
  </r>
  <r>
    <n v="889"/>
    <s v="barack"/>
    <n v="80"/>
    <x v="1"/>
    <m/>
  </r>
  <r>
    <n v="890"/>
    <s v="szőlő"/>
    <n v="50"/>
    <x v="2"/>
    <m/>
  </r>
  <r>
    <n v="891"/>
    <s v="körte"/>
    <n v="20"/>
    <x v="2"/>
    <m/>
  </r>
  <r>
    <n v="892"/>
    <s v="banán"/>
    <n v="30"/>
    <x v="4"/>
    <m/>
  </r>
  <r>
    <n v="893"/>
    <s v="szilva"/>
    <n v="90"/>
    <x v="3"/>
    <m/>
  </r>
  <r>
    <n v="894"/>
    <s v="körte"/>
    <n v="20"/>
    <x v="2"/>
    <m/>
  </r>
  <r>
    <n v="895"/>
    <s v="szőlő"/>
    <n v="50"/>
    <x v="1"/>
    <m/>
  </r>
  <r>
    <n v="896"/>
    <s v="szőlő"/>
    <n v="50"/>
    <x v="0"/>
    <m/>
  </r>
  <r>
    <n v="897"/>
    <s v="barack"/>
    <n v="80"/>
    <x v="1"/>
    <m/>
  </r>
  <r>
    <n v="898"/>
    <s v="szőlő"/>
    <n v="50"/>
    <x v="0"/>
    <m/>
  </r>
  <r>
    <n v="899"/>
    <s v="szőlő"/>
    <n v="50"/>
    <x v="2"/>
    <m/>
  </r>
  <r>
    <n v="900"/>
    <s v="szőlő"/>
    <n v="50"/>
    <x v="2"/>
    <m/>
  </r>
  <r>
    <n v="901"/>
    <s v="szőlő"/>
    <n v="50"/>
    <x v="2"/>
    <m/>
  </r>
  <r>
    <n v="902"/>
    <s v="alma"/>
    <n v="10"/>
    <x v="0"/>
    <m/>
  </r>
  <r>
    <n v="903"/>
    <s v="szőlő"/>
    <n v="50"/>
    <x v="2"/>
    <m/>
  </r>
  <r>
    <n v="904"/>
    <s v="szilva"/>
    <n v="90"/>
    <x v="3"/>
    <m/>
  </r>
  <r>
    <n v="905"/>
    <s v="kiwi"/>
    <n v="120"/>
    <x v="2"/>
    <m/>
  </r>
  <r>
    <n v="906"/>
    <s v="barack"/>
    <n v="80"/>
    <x v="0"/>
    <m/>
  </r>
  <r>
    <n v="907"/>
    <s v="alma"/>
    <n v="10"/>
    <x v="0"/>
    <m/>
  </r>
  <r>
    <n v="908"/>
    <s v="barack"/>
    <n v="80"/>
    <x v="0"/>
    <m/>
  </r>
  <r>
    <n v="909"/>
    <s v="körte"/>
    <n v="20"/>
    <x v="1"/>
    <m/>
  </r>
  <r>
    <n v="910"/>
    <s v="szilva"/>
    <n v="90"/>
    <x v="0"/>
    <m/>
  </r>
  <r>
    <n v="911"/>
    <s v="alma"/>
    <n v="10"/>
    <x v="0"/>
    <m/>
  </r>
  <r>
    <n v="912"/>
    <s v="alma"/>
    <n v="10"/>
    <x v="0"/>
    <m/>
  </r>
  <r>
    <n v="913"/>
    <s v="alma"/>
    <n v="10"/>
    <x v="0"/>
    <m/>
  </r>
  <r>
    <n v="914"/>
    <s v="kiwi"/>
    <n v="120"/>
    <x v="4"/>
    <m/>
  </r>
  <r>
    <n v="915"/>
    <s v="körte"/>
    <n v="20"/>
    <x v="2"/>
    <m/>
  </r>
  <r>
    <n v="916"/>
    <s v="banán"/>
    <n v="30"/>
    <x v="0"/>
    <m/>
  </r>
  <r>
    <n v="917"/>
    <s v="körte"/>
    <n v="20"/>
    <x v="0"/>
    <m/>
  </r>
  <r>
    <n v="918"/>
    <s v="alma"/>
    <n v="10"/>
    <x v="0"/>
    <m/>
  </r>
  <r>
    <n v="919"/>
    <s v="banán"/>
    <n v="30"/>
    <x v="0"/>
    <m/>
  </r>
  <r>
    <n v="920"/>
    <s v="kiwi"/>
    <n v="120"/>
    <x v="0"/>
    <m/>
  </r>
  <r>
    <n v="921"/>
    <s v="banán"/>
    <n v="30"/>
    <x v="0"/>
    <m/>
  </r>
  <r>
    <n v="922"/>
    <s v="barack"/>
    <n v="80"/>
    <x v="0"/>
    <m/>
  </r>
  <r>
    <n v="923"/>
    <s v="banán"/>
    <n v="30"/>
    <x v="4"/>
    <m/>
  </r>
  <r>
    <n v="924"/>
    <s v="kiwi"/>
    <n v="120"/>
    <x v="0"/>
    <m/>
  </r>
  <r>
    <n v="925"/>
    <s v="szilva"/>
    <n v="90"/>
    <x v="0"/>
    <m/>
  </r>
  <r>
    <n v="926"/>
    <s v="alma"/>
    <n v="10"/>
    <x v="0"/>
    <m/>
  </r>
  <r>
    <n v="927"/>
    <s v="szőlő"/>
    <n v="50"/>
    <x v="1"/>
    <m/>
  </r>
  <r>
    <n v="928"/>
    <s v="barack"/>
    <n v="80"/>
    <x v="2"/>
    <m/>
  </r>
  <r>
    <n v="929"/>
    <s v="kiwi"/>
    <n v="120"/>
    <x v="1"/>
    <m/>
  </r>
  <r>
    <n v="930"/>
    <s v="szőlő"/>
    <n v="50"/>
    <x v="0"/>
    <m/>
  </r>
  <r>
    <n v="931"/>
    <s v="szilva"/>
    <n v="90"/>
    <x v="0"/>
    <m/>
  </r>
  <r>
    <n v="932"/>
    <s v="banán"/>
    <n v="30"/>
    <x v="3"/>
    <m/>
  </r>
  <r>
    <n v="933"/>
    <s v="körte"/>
    <n v="20"/>
    <x v="0"/>
    <m/>
  </r>
  <r>
    <n v="934"/>
    <s v="alma"/>
    <n v="10"/>
    <x v="4"/>
    <m/>
  </r>
  <r>
    <n v="935"/>
    <s v="szőlő"/>
    <n v="50"/>
    <x v="0"/>
    <m/>
  </r>
  <r>
    <n v="936"/>
    <s v="kiwi"/>
    <n v="120"/>
    <x v="0"/>
    <m/>
  </r>
  <r>
    <n v="937"/>
    <s v="szőlő"/>
    <n v="50"/>
    <x v="0"/>
    <m/>
  </r>
  <r>
    <n v="938"/>
    <s v="kiwi"/>
    <n v="120"/>
    <x v="0"/>
    <m/>
  </r>
  <r>
    <n v="939"/>
    <s v="szőlő"/>
    <n v="50"/>
    <x v="0"/>
    <m/>
  </r>
  <r>
    <n v="940"/>
    <s v="szilva"/>
    <n v="90"/>
    <x v="0"/>
    <m/>
  </r>
  <r>
    <n v="941"/>
    <s v="körte"/>
    <n v="20"/>
    <x v="0"/>
    <m/>
  </r>
  <r>
    <n v="942"/>
    <s v="banán"/>
    <n v="30"/>
    <x v="3"/>
    <m/>
  </r>
  <r>
    <n v="943"/>
    <s v="alma"/>
    <n v="10"/>
    <x v="2"/>
    <m/>
  </r>
  <r>
    <n v="944"/>
    <s v="szilva"/>
    <n v="90"/>
    <x v="1"/>
    <m/>
  </r>
  <r>
    <n v="945"/>
    <s v="szőlő"/>
    <n v="50"/>
    <x v="0"/>
    <m/>
  </r>
  <r>
    <n v="946"/>
    <s v="barack"/>
    <n v="80"/>
    <x v="0"/>
    <m/>
  </r>
  <r>
    <n v="947"/>
    <s v="szőlő"/>
    <n v="50"/>
    <x v="2"/>
    <m/>
  </r>
  <r>
    <n v="948"/>
    <s v="barack"/>
    <n v="80"/>
    <x v="2"/>
    <m/>
  </r>
  <r>
    <n v="949"/>
    <s v="szőlő"/>
    <n v="50"/>
    <x v="0"/>
    <m/>
  </r>
  <r>
    <n v="950"/>
    <s v="banán"/>
    <n v="30"/>
    <x v="4"/>
    <m/>
  </r>
  <r>
    <n v="951"/>
    <s v="banán"/>
    <n v="30"/>
    <x v="1"/>
    <m/>
  </r>
  <r>
    <n v="952"/>
    <s v="barack"/>
    <n v="80"/>
    <x v="0"/>
    <m/>
  </r>
  <r>
    <n v="953"/>
    <s v="szilva"/>
    <n v="90"/>
    <x v="1"/>
    <m/>
  </r>
  <r>
    <n v="954"/>
    <s v="kiwi"/>
    <n v="120"/>
    <x v="4"/>
    <m/>
  </r>
  <r>
    <n v="955"/>
    <s v="körte"/>
    <n v="20"/>
    <x v="1"/>
    <m/>
  </r>
  <r>
    <n v="956"/>
    <s v="banán"/>
    <n v="30"/>
    <x v="2"/>
    <m/>
  </r>
  <r>
    <n v="957"/>
    <s v="barack"/>
    <n v="80"/>
    <x v="2"/>
    <m/>
  </r>
  <r>
    <n v="958"/>
    <s v="szilva"/>
    <n v="90"/>
    <x v="0"/>
    <m/>
  </r>
  <r>
    <n v="959"/>
    <s v="barack"/>
    <n v="80"/>
    <x v="2"/>
    <m/>
  </r>
  <r>
    <n v="960"/>
    <s v="kiwi"/>
    <n v="120"/>
    <x v="0"/>
    <m/>
  </r>
  <r>
    <n v="961"/>
    <s v="kiwi"/>
    <n v="120"/>
    <x v="2"/>
    <m/>
  </r>
  <r>
    <n v="962"/>
    <s v="banán"/>
    <n v="30"/>
    <x v="3"/>
    <m/>
  </r>
  <r>
    <n v="963"/>
    <s v="banán"/>
    <n v="30"/>
    <x v="0"/>
    <m/>
  </r>
  <r>
    <n v="964"/>
    <s v="szőlő"/>
    <n v="50"/>
    <x v="0"/>
    <m/>
  </r>
  <r>
    <n v="965"/>
    <s v="szőlő"/>
    <n v="50"/>
    <x v="0"/>
    <m/>
  </r>
  <r>
    <n v="966"/>
    <s v="szőlő"/>
    <n v="50"/>
    <x v="0"/>
    <m/>
  </r>
  <r>
    <n v="967"/>
    <s v="banán"/>
    <n v="30"/>
    <x v="2"/>
    <m/>
  </r>
  <r>
    <n v="968"/>
    <s v="alma"/>
    <n v="10"/>
    <x v="2"/>
    <m/>
  </r>
  <r>
    <n v="969"/>
    <s v="barack"/>
    <n v="80"/>
    <x v="2"/>
    <m/>
  </r>
  <r>
    <n v="970"/>
    <s v="szőlő"/>
    <n v="50"/>
    <x v="0"/>
    <m/>
  </r>
  <r>
    <n v="971"/>
    <s v="szőlő"/>
    <n v="50"/>
    <x v="2"/>
    <m/>
  </r>
  <r>
    <n v="972"/>
    <s v="barack"/>
    <n v="80"/>
    <x v="4"/>
    <m/>
  </r>
  <r>
    <n v="973"/>
    <s v="barack"/>
    <n v="80"/>
    <x v="0"/>
    <m/>
  </r>
  <r>
    <n v="974"/>
    <s v="szilva"/>
    <n v="90"/>
    <x v="0"/>
    <m/>
  </r>
  <r>
    <n v="975"/>
    <s v="körte"/>
    <n v="20"/>
    <x v="0"/>
    <m/>
  </r>
  <r>
    <n v="976"/>
    <s v="barack"/>
    <n v="80"/>
    <x v="3"/>
    <m/>
  </r>
  <r>
    <n v="977"/>
    <s v="alma"/>
    <n v="10"/>
    <x v="0"/>
    <m/>
  </r>
  <r>
    <n v="978"/>
    <s v="kiwi"/>
    <n v="120"/>
    <x v="4"/>
    <m/>
  </r>
  <r>
    <n v="979"/>
    <s v="banán"/>
    <n v="30"/>
    <x v="2"/>
    <m/>
  </r>
  <r>
    <n v="980"/>
    <s v="kiwi"/>
    <n v="120"/>
    <x v="3"/>
    <m/>
  </r>
  <r>
    <n v="981"/>
    <s v="szőlő"/>
    <n v="50"/>
    <x v="0"/>
    <m/>
  </r>
  <r>
    <n v="982"/>
    <s v="alma"/>
    <n v="10"/>
    <x v="0"/>
    <m/>
  </r>
  <r>
    <n v="983"/>
    <s v="alma"/>
    <n v="10"/>
    <x v="2"/>
    <m/>
  </r>
  <r>
    <n v="984"/>
    <s v="körte"/>
    <n v="20"/>
    <x v="2"/>
    <m/>
  </r>
  <r>
    <n v="985"/>
    <s v="szőlő"/>
    <n v="50"/>
    <x v="0"/>
    <m/>
  </r>
  <r>
    <n v="986"/>
    <s v="alma"/>
    <n v="10"/>
    <x v="0"/>
    <m/>
  </r>
  <r>
    <n v="987"/>
    <s v="barack"/>
    <n v="80"/>
    <x v="1"/>
    <m/>
  </r>
  <r>
    <n v="988"/>
    <s v="alma"/>
    <n v="10"/>
    <x v="0"/>
    <m/>
  </r>
  <r>
    <n v="989"/>
    <s v="barack"/>
    <n v="80"/>
    <x v="2"/>
    <m/>
  </r>
  <r>
    <n v="990"/>
    <s v="kiwi"/>
    <n v="120"/>
    <x v="4"/>
    <m/>
  </r>
  <r>
    <n v="991"/>
    <s v="kiwi"/>
    <n v="120"/>
    <x v="0"/>
    <m/>
  </r>
  <r>
    <n v="992"/>
    <s v="szőlő"/>
    <n v="50"/>
    <x v="0"/>
    <m/>
  </r>
  <r>
    <n v="993"/>
    <s v="banán"/>
    <n v="30"/>
    <x v="1"/>
    <m/>
  </r>
  <r>
    <n v="994"/>
    <s v="kiwi"/>
    <n v="120"/>
    <x v="0"/>
    <m/>
  </r>
  <r>
    <n v="995"/>
    <s v="alma"/>
    <n v="10"/>
    <x v="0"/>
    <m/>
  </r>
  <r>
    <n v="996"/>
    <s v="szilva"/>
    <n v="90"/>
    <x v="0"/>
    <m/>
  </r>
  <r>
    <n v="997"/>
    <s v="körte"/>
    <n v="20"/>
    <x v="1"/>
    <m/>
  </r>
  <r>
    <n v="998"/>
    <s v="banán"/>
    <n v="30"/>
    <x v="2"/>
    <m/>
  </r>
  <r>
    <n v="999"/>
    <s v="körte"/>
    <n v="20"/>
    <x v="3"/>
    <m/>
  </r>
  <r>
    <n v="1000"/>
    <s v="kiwi"/>
    <n v="120"/>
    <x v="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D140EF3-109C-4344-B1A3-4A169F4A597D}" name="Kimutatás2" cacheId="1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S1:T7" firstHeaderRow="1" firstDataRow="1" firstDataCol="1"/>
  <pivotFields count="5">
    <pivotField showAll="0"/>
    <pivotField showAll="0"/>
    <pivotField numFmtId="172" showAll="0"/>
    <pivotField axis="axisRow" dataField="1" showAll="0">
      <items count="6">
        <item x="3"/>
        <item x="2"/>
        <item x="4"/>
        <item x="0"/>
        <item x="1"/>
        <item t="default"/>
      </items>
    </pivotField>
    <pivotField showAll="0"/>
  </pivotFields>
  <rowFields count="1">
    <field x="3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Mennyiség / Kiszerelés" fld="3" subtotal="count" showDataAs="percentOfTotal" baseField="0" baseItem="0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2A17107-AE8B-4069-8D99-EA67B6D8D43E}" name="PivotTable28" cacheId="0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compact="0" compactData="0" multipleFieldFilters="0">
  <location ref="E2:G26" firstHeaderRow="1" firstDataRow="1" firstDataCol="2"/>
  <pivotFields count="3">
    <pivotField axis="axisRow" compact="0" outline="0" subtotalTop="0" showAll="0" defaultSubtotal="0">
      <items count="9">
        <item x="1"/>
        <item x="2"/>
        <item x="4"/>
        <item x="8"/>
        <item x="0"/>
        <item x="5"/>
        <item x="3"/>
        <item x="7"/>
        <item x="6"/>
      </items>
    </pivotField>
    <pivotField axis="axisRow" compact="0" outline="0" subtotalTop="0" showAll="0" defaultSubtotal="0">
      <items count="7">
        <item m="1" x="6"/>
        <item x="2"/>
        <item x="3"/>
        <item x="0"/>
        <item x="1"/>
        <item x="5"/>
        <item x="4"/>
      </items>
    </pivotField>
    <pivotField dataField="1" compact="0" numFmtId="172" outline="0" subtotalTop="0" showAll="0" defaultSubtotal="0"/>
  </pivotFields>
  <rowFields count="2">
    <field x="0"/>
    <field x="1"/>
  </rowFields>
  <rowItems count="24">
    <i>
      <x/>
      <x v="2"/>
    </i>
    <i r="1">
      <x v="4"/>
    </i>
    <i>
      <x v="1"/>
      <x v="1"/>
    </i>
    <i r="1">
      <x v="2"/>
    </i>
    <i r="1">
      <x v="3"/>
    </i>
    <i r="1">
      <x v="4"/>
    </i>
    <i r="1">
      <x v="5"/>
    </i>
    <i>
      <x v="2"/>
      <x v="1"/>
    </i>
    <i r="1">
      <x v="2"/>
    </i>
    <i r="1">
      <x v="5"/>
    </i>
    <i>
      <x v="3"/>
      <x v="1"/>
    </i>
    <i r="1">
      <x v="5"/>
    </i>
    <i>
      <x v="4"/>
      <x v="3"/>
    </i>
    <i r="1">
      <x v="4"/>
    </i>
    <i>
      <x v="5"/>
      <x v="1"/>
    </i>
    <i r="1">
      <x v="3"/>
    </i>
    <i r="1">
      <x v="5"/>
    </i>
    <i r="1">
      <x v="6"/>
    </i>
    <i>
      <x v="6"/>
      <x v="3"/>
    </i>
    <i r="1">
      <x v="4"/>
    </i>
    <i>
      <x v="7"/>
      <x v="1"/>
    </i>
    <i r="1">
      <x v="5"/>
    </i>
    <i>
      <x v="8"/>
      <x v="3"/>
    </i>
    <i r="1">
      <x v="4"/>
    </i>
  </rowItems>
  <colItems count="1">
    <i/>
  </colItems>
  <dataFields count="1">
    <dataField name="Összeg / Ár" fld="2" baseField="0" baseItem="0"/>
  </dataFields>
  <formats count="1">
    <format dxfId="4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BDF25B-686E-4AC8-824A-421B46CEF1BD}" name="PivotTable29" cacheId="0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compact="0" compactData="0" multipleFieldFilters="0">
  <location ref="E28:G52" firstHeaderRow="1" firstDataRow="1" firstDataCol="2"/>
  <pivotFields count="3">
    <pivotField axis="axisRow" compact="0" outline="0" subtotalTop="0" showAll="0" defaultSubtotal="0">
      <items count="9">
        <item x="1"/>
        <item x="2"/>
        <item x="4"/>
        <item x="8"/>
        <item x="0"/>
        <item x="5"/>
        <item x="3"/>
        <item x="7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7">
        <item m="1" x="6"/>
        <item x="2"/>
        <item x="3"/>
        <item x="0"/>
        <item x="1"/>
        <item x="5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72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1"/>
    <field x="0"/>
  </rowFields>
  <rowItems count="24">
    <i>
      <x v="1"/>
      <x v="1"/>
    </i>
    <i r="1">
      <x v="2"/>
    </i>
    <i r="1">
      <x v="3"/>
    </i>
    <i r="1">
      <x v="5"/>
    </i>
    <i r="1">
      <x v="7"/>
    </i>
    <i>
      <x v="2"/>
      <x/>
    </i>
    <i r="1">
      <x v="1"/>
    </i>
    <i r="1">
      <x v="2"/>
    </i>
    <i>
      <x v="3"/>
      <x v="1"/>
    </i>
    <i r="1">
      <x v="4"/>
    </i>
    <i r="1">
      <x v="5"/>
    </i>
    <i r="1">
      <x v="6"/>
    </i>
    <i r="1">
      <x v="8"/>
    </i>
    <i>
      <x v="4"/>
      <x/>
    </i>
    <i r="1">
      <x v="1"/>
    </i>
    <i r="1">
      <x v="4"/>
    </i>
    <i r="1">
      <x v="6"/>
    </i>
    <i r="1">
      <x v="8"/>
    </i>
    <i>
      <x v="5"/>
      <x v="1"/>
    </i>
    <i r="1">
      <x v="2"/>
    </i>
    <i r="1">
      <x v="3"/>
    </i>
    <i r="1">
      <x v="5"/>
    </i>
    <i r="1">
      <x v="7"/>
    </i>
    <i>
      <x v="6"/>
      <x v="5"/>
    </i>
  </rowItems>
  <colItems count="1">
    <i/>
  </colItems>
  <dataFields count="1">
    <dataField name="Összeg / Ár" fld="2" baseField="0" baseItem="0"/>
  </dataFields>
  <formats count="1">
    <format dxfId="4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zeletelő_Szín" xr10:uid="{B67C0B92-90F2-4DF8-A360-4246C3BF995C}" sourceName="Szín">
  <extLst>
    <x:ext xmlns:x15="http://schemas.microsoft.com/office/spreadsheetml/2010/11/main" uri="{2F2917AC-EB37-4324-AD4E-5DD8C200BD13}">
      <x15:tableSlicerCache tableId="1" column="6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zeletelő_Kereskedő" xr10:uid="{D9F2B4D7-2CF2-4DD1-A587-83941A0E366D}" sourceName="Kereskedő">
  <extLst>
    <x:ext xmlns:x15="http://schemas.microsoft.com/office/spreadsheetml/2010/11/main" uri="{2F2917AC-EB37-4324-AD4E-5DD8C200BD13}">
      <x15:tableSlicerCache tableId="1" column="9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zeletelő_Országrész" xr10:uid="{D0AD4B59-331D-482C-8C40-9F7D15B02BC9}" sourceName="Országrész">
  <extLst>
    <x:ext xmlns:x15="http://schemas.microsoft.com/office/spreadsheetml/2010/11/main" uri="{2F2917AC-EB37-4324-AD4E-5DD8C200BD13}">
      <x15:tableSlicerCache tableId="1" column="11"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zeletelő_Regió" xr10:uid="{1311B0BB-952F-4E51-A0FE-45283334B484}" sourceName="Regió">
  <extLst>
    <x:ext xmlns:x15="http://schemas.microsoft.com/office/spreadsheetml/2010/11/main" uri="{2F2917AC-EB37-4324-AD4E-5DD8C200BD13}">
      <x15:tableSlicerCache tableId="1" column="12"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zeletelő_Típus" xr10:uid="{09F4BACE-CCD1-47C4-B2AA-E0BA7F090BB4}" sourceName="Típus">
  <extLst>
    <x:ext xmlns:x15="http://schemas.microsoft.com/office/spreadsheetml/2010/11/main" uri="{2F2917AC-EB37-4324-AD4E-5DD8C200BD13}">
      <x15:tableSlicerCache tableId="1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zín" xr10:uid="{4CAD28EE-815B-4612-8BE7-8A8EC09D550F}" cache="Szeletelő_Szín" caption="Szín" columnCount="6" rowHeight="234950"/>
  <slicer name="Kereskedő" xr10:uid="{DFDB52FC-7093-4175-98CB-87577E180728}" cache="Szeletelő_Kereskedő" caption="Kereskedő" columnCount="3" rowHeight="234950"/>
  <slicer name="Országrész" xr10:uid="{27F6CCC6-DA03-4D26-8EEE-49A22BBB7A9D}" cache="Szeletelő_Országrész" caption="Országrész" columnCount="3" rowHeight="234950"/>
  <slicer name="Regió" xr10:uid="{D550D6AD-6772-4BBD-94F9-EC967ECD52E1}" cache="Szeletelő_Regió" caption="Regió" columnCount="3" rowHeight="234950"/>
  <slicer name="Típus" xr10:uid="{DE7BF0FB-1EE2-41FC-8324-18F388AE4009}" cache="Szeletelő_Típus" caption="Típus" columnCount="4" rowHeight="23495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B386255-90FF-4744-9985-59DC23CF8FA2}" name="autok" displayName="autok" ref="A1:L102" totalsRowCount="1" headerRowDxfId="40" dataDxfId="38" headerRowBorderDxfId="39" tableBorderDxfId="37" totalsRowBorderDxfId="36" headerRowCellStyle="Normal 2" dataCellStyle="Normal 2">
  <autoFilter ref="A1:L101" xr:uid="{EB386255-90FF-4744-9985-59DC23CF8FA2}">
    <filterColumn colId="5">
      <filters>
        <filter val="fehér"/>
      </filters>
    </filterColumn>
    <filterColumn colId="10">
      <filters>
        <filter val="AF"/>
      </filters>
    </filterColumn>
  </autoFilter>
  <tableColumns count="12">
    <tableColumn id="1" xr3:uid="{B0926841-7993-4643-8733-3B25D00BFCF2}" name="Azonosító" totalsRowLabel="Összeg" dataDxfId="35" totalsRowDxfId="34" dataCellStyle="Normal 2"/>
    <tableColumn id="2" xr3:uid="{F27CFB7D-CC9C-48A0-8DB1-9AC33C8805B7}" name="Típus" dataDxfId="33" totalsRowDxfId="32" dataCellStyle="Normal 2"/>
    <tableColumn id="3" xr3:uid="{67FE5338-8A3D-406C-8A9E-5BF0A3C2DFDF}" name="Rendszám" dataDxfId="31" totalsRowDxfId="30" dataCellStyle="Normal 2"/>
    <tableColumn id="4" xr3:uid="{254FB978-EEA9-40EC-8C94-C78C35B0570B}" name="Dátum" dataDxfId="29" totalsRowDxfId="28" dataCellStyle="Normal 2"/>
    <tableColumn id="5" xr3:uid="{A33983F0-8D05-41B0-9EA9-A455C336EBB4}" name="Használt/Új" dataDxfId="27" totalsRowDxfId="26" dataCellStyle="Normal 2"/>
    <tableColumn id="6" xr3:uid="{53954C69-788F-40C4-9EAB-1A4C005D6577}" name="Szín" dataDxfId="25" totalsRowDxfId="24" dataCellStyle="Normal 2"/>
    <tableColumn id="7" xr3:uid="{63562745-BBF9-44A9-A8DE-EB9D78A2AF3E}" name="Ár" totalsRowFunction="sum" dataDxfId="23" totalsRowDxfId="22" dataCellStyle="Normal 2"/>
    <tableColumn id="8" xr3:uid="{F91524DB-DE1F-4D2B-849B-F0763CB39DC8}" name="Fogyasztás" totalsRowFunction="average" dataDxfId="21" totalsRowDxfId="20" dataCellStyle="Normal 2"/>
    <tableColumn id="9" xr3:uid="{D850614D-A8D0-4684-BF29-4D9419853CD0}" name="Kereskedő" dataDxfId="19" totalsRowDxfId="18" dataCellStyle="Normal 2"/>
    <tableColumn id="10" xr3:uid="{6C09D111-2927-46C1-91EB-5E8CB58A0B23}" name="Megye" dataDxfId="17" totalsRowDxfId="16" dataCellStyle="Normal 2"/>
    <tableColumn id="11" xr3:uid="{686797CA-47EA-4CF3-8A0E-F7CF800D9C44}" name="Országrész" dataDxfId="15" totalsRowDxfId="14" dataCellStyle="Normal 2"/>
    <tableColumn id="12" xr3:uid="{8C55C61E-9C16-470D-9BE0-E0428B9AEA30}" name="Regió" totalsRowFunction="count" dataDxfId="13" totalsRowDxfId="12" dataCellStyle="Normal 2"/>
  </tableColumns>
  <tableStyleInfo name="TableStyleMedium6" showFirstColumn="0" showLastColumn="0" showRowStripes="0" showColumnStripes="0"/>
</table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psoft.hu/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hu.wikipedia.org/wiki/Alf%C3%B6ld_%C3%A9s_%C3%89szak" TargetMode="External"/><Relationship Id="rId2" Type="http://schemas.openxmlformats.org/officeDocument/2006/relationships/hyperlink" Target="https://hu.wikipedia.org/wiki/Kecskem%C3%A9t" TargetMode="External"/><Relationship Id="rId1" Type="http://schemas.openxmlformats.org/officeDocument/2006/relationships/hyperlink" Target="https://hu.wikipedia.org/wiki/B%C3%A1cs-Kiskun_megye" TargetMode="External"/><Relationship Id="rId5" Type="http://schemas.openxmlformats.org/officeDocument/2006/relationships/drawing" Target="../drawings/drawing17.xml"/><Relationship Id="rId4" Type="http://schemas.openxmlformats.org/officeDocument/2006/relationships/hyperlink" Target="https://hu.wikipedia.org/wiki/D%C3%A9l-Alf%C3%B6ld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hyperlink" Target="mailto:istvan@excelkepzes.hu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3.xml"/><Relationship Id="rId12" Type="http://schemas.openxmlformats.org/officeDocument/2006/relationships/ctrlProp" Target="../ctrlProps/ctrlProp18.x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2.bin"/><Relationship Id="rId6" Type="http://schemas.openxmlformats.org/officeDocument/2006/relationships/ctrlProp" Target="../ctrlProps/ctrlProp12.xml"/><Relationship Id="rId11" Type="http://schemas.openxmlformats.org/officeDocument/2006/relationships/ctrlProp" Target="../ctrlProps/ctrlProp17.xml"/><Relationship Id="rId5" Type="http://schemas.openxmlformats.org/officeDocument/2006/relationships/ctrlProp" Target="../ctrlProps/ctrlProp11.xml"/><Relationship Id="rId10" Type="http://schemas.openxmlformats.org/officeDocument/2006/relationships/ctrlProp" Target="../ctrlProps/ctrlProp16.xml"/><Relationship Id="rId4" Type="http://schemas.openxmlformats.org/officeDocument/2006/relationships/ctrlProp" Target="../ctrlProps/ctrlProp10.xml"/><Relationship Id="rId9" Type="http://schemas.openxmlformats.org/officeDocument/2006/relationships/ctrlProp" Target="../ctrlProps/ctrlProp1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7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1.xml"/><Relationship Id="rId1" Type="http://schemas.openxmlformats.org/officeDocument/2006/relationships/drawing" Target="../drawings/drawing3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 tint="0.39997558519241921"/>
  </sheetPr>
  <dimension ref="B1:N14"/>
  <sheetViews>
    <sheetView showGridLines="0" workbookViewId="0">
      <selection activeCell="H10" sqref="H10"/>
    </sheetView>
  </sheetViews>
  <sheetFormatPr defaultColWidth="9.109375" defaultRowHeight="14.4"/>
  <cols>
    <col min="1" max="1" width="3.44140625" style="1" customWidth="1"/>
    <col min="2" max="2" width="16" style="1" customWidth="1"/>
    <col min="3" max="3" width="13.33203125" style="1" customWidth="1"/>
    <col min="4" max="4" width="12.6640625" style="1" customWidth="1"/>
    <col min="5" max="5" width="12.88671875" style="1" customWidth="1"/>
    <col min="6" max="6" width="12.6640625" style="1" customWidth="1"/>
    <col min="7" max="7" width="8.6640625" style="1" customWidth="1"/>
    <col min="8" max="8" width="13" style="1" customWidth="1"/>
    <col min="9" max="9" width="10.6640625" style="1" customWidth="1"/>
    <col min="10" max="10" width="3.44140625" style="1" customWidth="1"/>
    <col min="11" max="16384" width="9.109375" style="1"/>
  </cols>
  <sheetData>
    <row r="1" spans="2:14" ht="18">
      <c r="B1" s="246" t="s">
        <v>0</v>
      </c>
      <c r="C1" s="247"/>
      <c r="D1" s="247"/>
      <c r="E1" s="247"/>
      <c r="F1" s="247"/>
      <c r="G1" s="247"/>
      <c r="H1" s="247"/>
      <c r="I1" s="247"/>
    </row>
    <row r="2" spans="2:14" ht="15.6">
      <c r="B2" s="248"/>
      <c r="C2" s="247"/>
      <c r="D2" s="303" t="s">
        <v>1</v>
      </c>
      <c r="E2" s="303"/>
      <c r="F2" s="303" t="s">
        <v>2</v>
      </c>
      <c r="G2" s="303"/>
      <c r="H2" s="303" t="s">
        <v>3</v>
      </c>
      <c r="I2" s="303"/>
    </row>
    <row r="3" spans="2:14" ht="28.5" customHeight="1" thickBot="1">
      <c r="B3" s="249" t="s">
        <v>4</v>
      </c>
      <c r="C3" s="249" t="s">
        <v>5</v>
      </c>
      <c r="D3" s="250" t="s">
        <v>1264</v>
      </c>
      <c r="E3" s="250" t="s">
        <v>6</v>
      </c>
      <c r="F3" s="250" t="s">
        <v>1266</v>
      </c>
      <c r="G3" s="250" t="s">
        <v>7</v>
      </c>
      <c r="H3" s="250" t="s">
        <v>8</v>
      </c>
      <c r="I3" s="250" t="s">
        <v>9</v>
      </c>
    </row>
    <row r="4" spans="2:14" ht="15" thickTop="1">
      <c r="B4" s="251" t="s">
        <v>14</v>
      </c>
      <c r="C4" s="251" t="s">
        <v>15</v>
      </c>
      <c r="D4" s="255">
        <v>12180000</v>
      </c>
      <c r="E4" s="256">
        <f t="shared" ref="E4:E13" si="0">D4/$D$14</f>
        <v>0.27349889971707009</v>
      </c>
      <c r="F4" s="255">
        <v>2408000</v>
      </c>
      <c r="G4" s="269">
        <f t="shared" ref="G4:G13" si="1">F4/$F$14</f>
        <v>0.22725556813892034</v>
      </c>
      <c r="H4" s="257">
        <v>177</v>
      </c>
      <c r="I4" s="272">
        <v>35</v>
      </c>
      <c r="J4" s="2"/>
    </row>
    <row r="5" spans="2:14">
      <c r="B5" s="252" t="s">
        <v>14</v>
      </c>
      <c r="C5" s="252" t="s">
        <v>16</v>
      </c>
      <c r="D5" s="258">
        <v>6355000</v>
      </c>
      <c r="E5" s="259">
        <f t="shared" si="0"/>
        <v>0.14269995958144338</v>
      </c>
      <c r="F5" s="258">
        <v>1230000</v>
      </c>
      <c r="G5" s="270">
        <f t="shared" si="1"/>
        <v>0.1160815402038505</v>
      </c>
      <c r="H5" s="260">
        <v>186</v>
      </c>
      <c r="I5" s="273">
        <v>36</v>
      </c>
    </row>
    <row r="6" spans="2:14">
      <c r="B6" s="252" t="s">
        <v>12</v>
      </c>
      <c r="C6" s="252" t="s">
        <v>11</v>
      </c>
      <c r="D6" s="258">
        <v>4674000</v>
      </c>
      <c r="E6" s="259">
        <f t="shared" si="0"/>
        <v>0.1049535186599003</v>
      </c>
      <c r="F6" s="258">
        <v>336000</v>
      </c>
      <c r="G6" s="275">
        <f t="shared" si="1"/>
        <v>3.1710079275198186E-2</v>
      </c>
      <c r="H6" s="260">
        <v>222</v>
      </c>
      <c r="I6" s="273">
        <v>16</v>
      </c>
    </row>
    <row r="7" spans="2:14">
      <c r="B7" s="252" t="s">
        <v>10</v>
      </c>
      <c r="C7" s="252" t="s">
        <v>11</v>
      </c>
      <c r="D7" s="258">
        <v>3602000</v>
      </c>
      <c r="E7" s="259">
        <f t="shared" si="0"/>
        <v>8.0882022724210717E-2</v>
      </c>
      <c r="F7" s="258">
        <v>955000</v>
      </c>
      <c r="G7" s="270">
        <f t="shared" si="1"/>
        <v>9.0128350320875808E-2</v>
      </c>
      <c r="H7" s="260">
        <v>245</v>
      </c>
      <c r="I7" s="273">
        <v>65</v>
      </c>
    </row>
    <row r="8" spans="2:14">
      <c r="B8" s="252" t="s">
        <v>14</v>
      </c>
      <c r="C8" s="252" t="s">
        <v>17</v>
      </c>
      <c r="D8" s="258">
        <v>3582000</v>
      </c>
      <c r="E8" s="259">
        <f t="shared" si="0"/>
        <v>8.0432927650783664E-2</v>
      </c>
      <c r="F8" s="258">
        <v>-716000</v>
      </c>
      <c r="G8" s="275">
        <f t="shared" si="1"/>
        <v>-6.7572668931672325E-2</v>
      </c>
      <c r="H8" s="260">
        <v>125</v>
      </c>
      <c r="I8" s="276">
        <v>-25</v>
      </c>
    </row>
    <row r="9" spans="2:14">
      <c r="B9" s="252" t="s">
        <v>14</v>
      </c>
      <c r="C9" s="252" t="s">
        <v>18</v>
      </c>
      <c r="D9" s="258">
        <v>3221000</v>
      </c>
      <c r="E9" s="259">
        <f t="shared" si="0"/>
        <v>7.2326761575425516E-2</v>
      </c>
      <c r="F9" s="258">
        <v>1856000</v>
      </c>
      <c r="G9" s="270">
        <f t="shared" si="1"/>
        <v>0.17516043790109476</v>
      </c>
      <c r="H9" s="260">
        <v>590</v>
      </c>
      <c r="I9" s="273">
        <v>340</v>
      </c>
    </row>
    <row r="10" spans="2:14">
      <c r="B10" s="252" t="s">
        <v>14</v>
      </c>
      <c r="C10" s="252" t="s">
        <v>19</v>
      </c>
      <c r="D10" s="258">
        <v>2846000</v>
      </c>
      <c r="E10" s="259">
        <f t="shared" si="0"/>
        <v>6.3906228948668431E-2</v>
      </c>
      <c r="F10" s="258">
        <v>1436000</v>
      </c>
      <c r="G10" s="270">
        <f t="shared" si="1"/>
        <v>0.13552283880709701</v>
      </c>
      <c r="H10" s="260">
        <v>555</v>
      </c>
      <c r="I10" s="273">
        <v>280</v>
      </c>
    </row>
    <row r="11" spans="2:14">
      <c r="B11" s="252" t="s">
        <v>14</v>
      </c>
      <c r="C11" s="252" t="s">
        <v>21</v>
      </c>
      <c r="D11" s="258">
        <v>2799000</v>
      </c>
      <c r="E11" s="259">
        <f t="shared" si="0"/>
        <v>6.2850855526114885E-2</v>
      </c>
      <c r="F11" s="258">
        <v>1088000</v>
      </c>
      <c r="G11" s="270">
        <f t="shared" si="1"/>
        <v>0.10268025670064175</v>
      </c>
      <c r="H11" s="260">
        <v>450</v>
      </c>
      <c r="I11" s="273">
        <v>175</v>
      </c>
      <c r="N11" s="1" t="s">
        <v>20</v>
      </c>
    </row>
    <row r="12" spans="2:14">
      <c r="B12" s="252" t="s">
        <v>14</v>
      </c>
      <c r="C12" s="252" t="s">
        <v>22</v>
      </c>
      <c r="D12" s="258">
        <v>2792000</v>
      </c>
      <c r="E12" s="259">
        <f t="shared" si="0"/>
        <v>6.2693672250415416E-2</v>
      </c>
      <c r="F12" s="258">
        <v>467000</v>
      </c>
      <c r="G12" s="275">
        <f t="shared" si="1"/>
        <v>4.4073235183087957E-2</v>
      </c>
      <c r="H12" s="260">
        <v>448.42207883211677</v>
      </c>
      <c r="I12" s="273">
        <v>75</v>
      </c>
    </row>
    <row r="13" spans="2:14" ht="15" thickBot="1">
      <c r="B13" s="253" t="s">
        <v>13</v>
      </c>
      <c r="C13" s="253" t="s">
        <v>11</v>
      </c>
      <c r="D13" s="261">
        <v>2483000</v>
      </c>
      <c r="E13" s="262">
        <f t="shared" si="0"/>
        <v>5.5755153365967577E-2</v>
      </c>
      <c r="F13" s="261">
        <v>1536000</v>
      </c>
      <c r="G13" s="271">
        <f t="shared" si="1"/>
        <v>0.14496036240090601</v>
      </c>
      <c r="H13" s="263">
        <v>202</v>
      </c>
      <c r="I13" s="274">
        <v>125</v>
      </c>
    </row>
    <row r="14" spans="2:14" ht="16.2" thickTop="1">
      <c r="B14" s="268" t="s">
        <v>23</v>
      </c>
      <c r="C14" s="254"/>
      <c r="D14" s="264">
        <f>SUM(D4:D13)</f>
        <v>44534000</v>
      </c>
      <c r="E14" s="265"/>
      <c r="F14" s="264">
        <f>SUM(F4:F13)</f>
        <v>10596000</v>
      </c>
      <c r="G14" s="266"/>
      <c r="H14" s="267">
        <v>271.72236927122623</v>
      </c>
      <c r="I14" s="267">
        <v>52.52599274261717</v>
      </c>
    </row>
  </sheetData>
  <sortState xmlns:xlrd2="http://schemas.microsoft.com/office/spreadsheetml/2017/richdata2" ref="B4:I13">
    <sortCondition descending="1" ref="D4:D13"/>
  </sortState>
  <mergeCells count="3">
    <mergeCell ref="D2:E2"/>
    <mergeCell ref="F2:G2"/>
    <mergeCell ref="H2:I2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2BDC7-4719-4C1E-8CF4-0757CEB1C861}">
  <sheetPr>
    <tabColor theme="8" tint="0.59999389629810485"/>
    <pageSetUpPr fitToPage="1"/>
  </sheetPr>
  <dimension ref="A1:AU42"/>
  <sheetViews>
    <sheetView showGridLines="0" zoomScale="80" zoomScaleNormal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:AO41"/>
    </sheetView>
  </sheetViews>
  <sheetFormatPr defaultColWidth="3.5546875" defaultRowHeight="18.75" customHeight="1"/>
  <cols>
    <col min="1" max="1" width="18.109375" style="71" bestFit="1" customWidth="1"/>
    <col min="2" max="41" width="4.33203125" style="46" customWidth="1"/>
    <col min="42" max="44" width="6.5546875" style="46" customWidth="1"/>
    <col min="45" max="45" width="3.5546875" style="46"/>
    <col min="46" max="46" width="10.6640625" style="46" customWidth="1"/>
    <col min="47" max="47" width="16.44140625" style="46" customWidth="1"/>
    <col min="48" max="16384" width="3.5546875" style="46"/>
  </cols>
  <sheetData>
    <row r="1" spans="1:47" s="38" customFormat="1" ht="94.8">
      <c r="A1" s="31" t="s">
        <v>93</v>
      </c>
      <c r="B1" s="32" t="s">
        <v>94</v>
      </c>
      <c r="C1" s="33" t="s">
        <v>95</v>
      </c>
      <c r="D1" s="33" t="s">
        <v>96</v>
      </c>
      <c r="E1" s="33" t="s">
        <v>97</v>
      </c>
      <c r="F1" s="33" t="s">
        <v>98</v>
      </c>
      <c r="G1" s="33" t="s">
        <v>99</v>
      </c>
      <c r="H1" s="33" t="s">
        <v>100</v>
      </c>
      <c r="I1" s="33" t="s">
        <v>101</v>
      </c>
      <c r="J1" s="33" t="s">
        <v>102</v>
      </c>
      <c r="K1" s="33" t="s">
        <v>103</v>
      </c>
      <c r="L1" s="33" t="s">
        <v>104</v>
      </c>
      <c r="M1" s="33" t="s">
        <v>105</v>
      </c>
      <c r="N1" s="33" t="s">
        <v>106</v>
      </c>
      <c r="O1" s="33" t="s">
        <v>107</v>
      </c>
      <c r="P1" s="33" t="s">
        <v>108</v>
      </c>
      <c r="Q1" s="33" t="s">
        <v>109</v>
      </c>
      <c r="R1" s="33" t="s">
        <v>110</v>
      </c>
      <c r="S1" s="33" t="s">
        <v>111</v>
      </c>
      <c r="T1" s="34" t="s">
        <v>112</v>
      </c>
      <c r="U1" s="35" t="s">
        <v>113</v>
      </c>
      <c r="V1" s="36" t="s">
        <v>114</v>
      </c>
      <c r="W1" s="36" t="s">
        <v>115</v>
      </c>
      <c r="X1" s="36" t="s">
        <v>116</v>
      </c>
      <c r="Y1" s="36" t="s">
        <v>117</v>
      </c>
      <c r="Z1" s="36" t="s">
        <v>118</v>
      </c>
      <c r="AA1" s="36" t="s">
        <v>119</v>
      </c>
      <c r="AB1" s="36" t="s">
        <v>120</v>
      </c>
      <c r="AC1" s="36" t="s">
        <v>121</v>
      </c>
      <c r="AD1" s="36" t="s">
        <v>122</v>
      </c>
      <c r="AE1" s="36" t="s">
        <v>123</v>
      </c>
      <c r="AF1" s="36" t="s">
        <v>124</v>
      </c>
      <c r="AG1" s="36" t="s">
        <v>125</v>
      </c>
      <c r="AH1" s="36" t="s">
        <v>126</v>
      </c>
      <c r="AI1" s="36" t="s">
        <v>127</v>
      </c>
      <c r="AJ1" s="36" t="s">
        <v>128</v>
      </c>
      <c r="AK1" s="36" t="s">
        <v>129</v>
      </c>
      <c r="AL1" s="36" t="s">
        <v>130</v>
      </c>
      <c r="AM1" s="36" t="s">
        <v>131</v>
      </c>
      <c r="AN1" s="36" t="s">
        <v>132</v>
      </c>
      <c r="AO1" s="37" t="s">
        <v>133</v>
      </c>
    </row>
    <row r="2" spans="1:47" ht="18.75" customHeight="1">
      <c r="A2" s="39" t="s">
        <v>94</v>
      </c>
      <c r="B2" s="40"/>
      <c r="C2" s="41">
        <v>216</v>
      </c>
      <c r="D2" s="41">
        <v>231</v>
      </c>
      <c r="E2" s="41">
        <v>158</v>
      </c>
      <c r="F2" s="41">
        <v>126</v>
      </c>
      <c r="G2" s="41">
        <v>189</v>
      </c>
      <c r="H2" s="41">
        <v>81</v>
      </c>
      <c r="I2" s="41">
        <v>177</v>
      </c>
      <c r="J2" s="41">
        <v>234</v>
      </c>
      <c r="K2" s="41">
        <v>205</v>
      </c>
      <c r="L2" s="41">
        <v>109</v>
      </c>
      <c r="M2" s="41">
        <v>165</v>
      </c>
      <c r="N2" s="41">
        <v>67</v>
      </c>
      <c r="O2" s="41">
        <v>153</v>
      </c>
      <c r="P2" s="41">
        <v>108</v>
      </c>
      <c r="Q2" s="41">
        <v>231</v>
      </c>
      <c r="R2" s="41">
        <v>62</v>
      </c>
      <c r="S2" s="41">
        <v>111</v>
      </c>
      <c r="T2" s="42">
        <v>233</v>
      </c>
      <c r="U2" s="43">
        <v>148</v>
      </c>
      <c r="V2" s="44">
        <v>176</v>
      </c>
      <c r="W2" s="44">
        <v>74</v>
      </c>
      <c r="X2" s="44">
        <v>78</v>
      </c>
      <c r="Y2" s="44">
        <v>24</v>
      </c>
      <c r="Z2" s="44">
        <v>30</v>
      </c>
      <c r="AA2" s="44">
        <v>78</v>
      </c>
      <c r="AB2" s="44">
        <v>226</v>
      </c>
      <c r="AC2" s="44">
        <v>216</v>
      </c>
      <c r="AD2" s="44">
        <v>190</v>
      </c>
      <c r="AE2" s="44">
        <v>204</v>
      </c>
      <c r="AF2" s="44">
        <v>110</v>
      </c>
      <c r="AG2" s="44">
        <v>143</v>
      </c>
      <c r="AH2" s="44">
        <v>166</v>
      </c>
      <c r="AI2" s="44">
        <v>220</v>
      </c>
      <c r="AJ2" s="44">
        <v>186</v>
      </c>
      <c r="AK2" s="44">
        <v>153</v>
      </c>
      <c r="AL2" s="44">
        <v>168</v>
      </c>
      <c r="AM2" s="44">
        <v>213</v>
      </c>
      <c r="AN2" s="44">
        <v>156</v>
      </c>
      <c r="AO2" s="45">
        <v>40</v>
      </c>
    </row>
    <row r="3" spans="1:47" ht="18.75" customHeight="1">
      <c r="A3" s="47" t="s">
        <v>95</v>
      </c>
      <c r="B3" s="48">
        <v>216</v>
      </c>
      <c r="C3" s="49"/>
      <c r="D3" s="50">
        <v>137</v>
      </c>
      <c r="E3" s="50">
        <v>200</v>
      </c>
      <c r="F3" s="50">
        <v>340</v>
      </c>
      <c r="G3" s="50">
        <v>323</v>
      </c>
      <c r="H3" s="50">
        <v>136</v>
      </c>
      <c r="I3" s="50">
        <v>235</v>
      </c>
      <c r="J3" s="50">
        <v>187</v>
      </c>
      <c r="K3" s="50">
        <v>285</v>
      </c>
      <c r="L3" s="50">
        <v>260</v>
      </c>
      <c r="M3" s="50">
        <v>103</v>
      </c>
      <c r="N3" s="50">
        <v>278</v>
      </c>
      <c r="O3" s="50">
        <v>241</v>
      </c>
      <c r="P3" s="50">
        <v>119</v>
      </c>
      <c r="Q3" s="50">
        <v>442</v>
      </c>
      <c r="R3" s="50">
        <v>276</v>
      </c>
      <c r="S3" s="50">
        <v>322</v>
      </c>
      <c r="T3" s="51">
        <v>443</v>
      </c>
      <c r="U3" s="52">
        <v>359</v>
      </c>
      <c r="V3" s="50">
        <v>205</v>
      </c>
      <c r="W3" s="50">
        <v>146</v>
      </c>
      <c r="X3" s="50">
        <v>214</v>
      </c>
      <c r="Y3" s="50">
        <v>227</v>
      </c>
      <c r="Z3" s="50">
        <v>208</v>
      </c>
      <c r="AA3" s="50">
        <v>209</v>
      </c>
      <c r="AB3" s="50">
        <v>17</v>
      </c>
      <c r="AC3" s="50">
        <v>155</v>
      </c>
      <c r="AD3" s="50">
        <v>78</v>
      </c>
      <c r="AE3" s="50">
        <v>262</v>
      </c>
      <c r="AF3" s="50">
        <v>123</v>
      </c>
      <c r="AG3" s="50">
        <v>172</v>
      </c>
      <c r="AH3" s="50">
        <v>381</v>
      </c>
      <c r="AI3" s="50">
        <v>430</v>
      </c>
      <c r="AJ3" s="50">
        <v>48</v>
      </c>
      <c r="AK3" s="50">
        <v>241</v>
      </c>
      <c r="AL3" s="50">
        <v>382</v>
      </c>
      <c r="AM3" s="50">
        <v>427</v>
      </c>
      <c r="AN3" s="50">
        <v>83</v>
      </c>
      <c r="AO3" s="51">
        <v>247</v>
      </c>
      <c r="AT3" s="53" t="s">
        <v>134</v>
      </c>
      <c r="AU3" s="54" t="s">
        <v>101</v>
      </c>
    </row>
    <row r="4" spans="1:47" ht="18.75" customHeight="1">
      <c r="A4" s="47" t="s">
        <v>96</v>
      </c>
      <c r="B4" s="48">
        <v>231</v>
      </c>
      <c r="C4" s="50">
        <v>137</v>
      </c>
      <c r="D4" s="49"/>
      <c r="E4" s="50">
        <v>136</v>
      </c>
      <c r="F4" s="50">
        <v>354</v>
      </c>
      <c r="G4" s="50">
        <v>417</v>
      </c>
      <c r="H4" s="50">
        <v>182</v>
      </c>
      <c r="I4" s="50">
        <v>108</v>
      </c>
      <c r="J4" s="50">
        <v>49</v>
      </c>
      <c r="K4" s="50">
        <v>353</v>
      </c>
      <c r="L4" s="50">
        <v>189</v>
      </c>
      <c r="M4" s="50">
        <v>227</v>
      </c>
      <c r="N4" s="50">
        <v>295</v>
      </c>
      <c r="O4" s="50">
        <v>301</v>
      </c>
      <c r="P4" s="50">
        <v>132</v>
      </c>
      <c r="Q4" s="50">
        <v>459</v>
      </c>
      <c r="R4" s="50">
        <v>290</v>
      </c>
      <c r="S4" s="50">
        <v>338</v>
      </c>
      <c r="T4" s="51">
        <v>460</v>
      </c>
      <c r="U4" s="52">
        <v>375</v>
      </c>
      <c r="V4" s="50">
        <v>291</v>
      </c>
      <c r="W4" s="50">
        <v>159</v>
      </c>
      <c r="X4" s="50">
        <v>306</v>
      </c>
      <c r="Y4" s="50">
        <v>251</v>
      </c>
      <c r="Z4" s="50">
        <v>205</v>
      </c>
      <c r="AA4" s="50">
        <v>160</v>
      </c>
      <c r="AB4" s="50">
        <v>126</v>
      </c>
      <c r="AC4" s="50">
        <v>21</v>
      </c>
      <c r="AD4" s="50">
        <v>204</v>
      </c>
      <c r="AE4" s="50">
        <v>135</v>
      </c>
      <c r="AF4" s="50">
        <v>196</v>
      </c>
      <c r="AG4" s="50">
        <v>247</v>
      </c>
      <c r="AH4" s="50">
        <v>394</v>
      </c>
      <c r="AI4" s="50">
        <v>447</v>
      </c>
      <c r="AJ4" s="50">
        <v>163</v>
      </c>
      <c r="AK4" s="50">
        <v>169</v>
      </c>
      <c r="AL4" s="50">
        <v>395</v>
      </c>
      <c r="AM4" s="50">
        <v>440</v>
      </c>
      <c r="AN4" s="50">
        <v>176</v>
      </c>
      <c r="AO4" s="51">
        <v>238</v>
      </c>
      <c r="AT4" s="53" t="s">
        <v>135</v>
      </c>
      <c r="AU4" s="54" t="s">
        <v>114</v>
      </c>
    </row>
    <row r="5" spans="1:47" ht="18.75" customHeight="1">
      <c r="A5" s="47" t="s">
        <v>97</v>
      </c>
      <c r="B5" s="48">
        <v>158</v>
      </c>
      <c r="C5" s="50">
        <v>200</v>
      </c>
      <c r="D5" s="50">
        <v>136</v>
      </c>
      <c r="E5" s="49"/>
      <c r="F5" s="50">
        <v>280</v>
      </c>
      <c r="G5" s="50">
        <v>344</v>
      </c>
      <c r="H5" s="50">
        <v>171</v>
      </c>
      <c r="I5" s="50">
        <v>71</v>
      </c>
      <c r="J5" s="50">
        <v>139</v>
      </c>
      <c r="K5" s="50">
        <v>359</v>
      </c>
      <c r="L5" s="50">
        <v>107</v>
      </c>
      <c r="M5" s="50">
        <v>257</v>
      </c>
      <c r="N5" s="50">
        <v>221</v>
      </c>
      <c r="O5" s="50">
        <v>307</v>
      </c>
      <c r="P5" s="50">
        <v>137</v>
      </c>
      <c r="Q5" s="50">
        <v>385</v>
      </c>
      <c r="R5" s="50">
        <v>217</v>
      </c>
      <c r="S5" s="50">
        <v>265</v>
      </c>
      <c r="T5" s="51">
        <v>387</v>
      </c>
      <c r="U5" s="52">
        <v>302</v>
      </c>
      <c r="V5" s="50">
        <v>280</v>
      </c>
      <c r="W5" s="50">
        <v>138</v>
      </c>
      <c r="X5" s="50">
        <v>233</v>
      </c>
      <c r="Y5" s="50">
        <v>178</v>
      </c>
      <c r="Z5" s="50">
        <v>132</v>
      </c>
      <c r="AA5" s="50">
        <v>87</v>
      </c>
      <c r="AB5" s="50">
        <v>196</v>
      </c>
      <c r="AC5" s="50">
        <v>121</v>
      </c>
      <c r="AD5" s="50">
        <v>219</v>
      </c>
      <c r="AE5" s="50">
        <v>94</v>
      </c>
      <c r="AF5" s="50">
        <v>198</v>
      </c>
      <c r="AG5" s="50">
        <v>235</v>
      </c>
      <c r="AH5" s="50">
        <v>320</v>
      </c>
      <c r="AI5" s="50">
        <v>374</v>
      </c>
      <c r="AJ5" s="50">
        <v>211</v>
      </c>
      <c r="AK5" s="50">
        <v>93</v>
      </c>
      <c r="AL5" s="50">
        <v>322</v>
      </c>
      <c r="AM5" s="50">
        <v>367</v>
      </c>
      <c r="AN5" s="50">
        <v>191</v>
      </c>
      <c r="AO5" s="51">
        <v>165</v>
      </c>
      <c r="AT5"/>
      <c r="AU5"/>
    </row>
    <row r="6" spans="1:47" ht="18.75" customHeight="1">
      <c r="A6" s="47" t="s">
        <v>98</v>
      </c>
      <c r="B6" s="48">
        <v>126</v>
      </c>
      <c r="C6" s="50">
        <v>340</v>
      </c>
      <c r="D6" s="50">
        <v>354</v>
      </c>
      <c r="E6" s="50">
        <v>280</v>
      </c>
      <c r="F6" s="49"/>
      <c r="G6" s="50">
        <v>203</v>
      </c>
      <c r="H6" s="50">
        <v>205</v>
      </c>
      <c r="I6" s="50">
        <v>299</v>
      </c>
      <c r="J6" s="50">
        <v>356</v>
      </c>
      <c r="K6" s="50">
        <v>301</v>
      </c>
      <c r="L6" s="50">
        <v>231</v>
      </c>
      <c r="M6" s="50">
        <v>288</v>
      </c>
      <c r="N6" s="50">
        <v>88</v>
      </c>
      <c r="O6" s="50">
        <v>248</v>
      </c>
      <c r="P6" s="50">
        <v>232</v>
      </c>
      <c r="Q6" s="50">
        <v>121</v>
      </c>
      <c r="R6" s="50">
        <v>66</v>
      </c>
      <c r="S6" s="50">
        <v>81</v>
      </c>
      <c r="T6" s="51">
        <v>155</v>
      </c>
      <c r="U6" s="52">
        <v>94</v>
      </c>
      <c r="V6" s="50">
        <v>271</v>
      </c>
      <c r="W6" s="50">
        <v>198</v>
      </c>
      <c r="X6" s="50">
        <v>174</v>
      </c>
      <c r="Y6" s="50">
        <v>119</v>
      </c>
      <c r="Z6" s="50">
        <v>153</v>
      </c>
      <c r="AA6" s="50">
        <v>201</v>
      </c>
      <c r="AB6" s="50">
        <v>350</v>
      </c>
      <c r="AC6" s="50">
        <v>338</v>
      </c>
      <c r="AD6" s="50">
        <v>313</v>
      </c>
      <c r="AE6" s="50">
        <v>327</v>
      </c>
      <c r="AF6" s="50">
        <v>234</v>
      </c>
      <c r="AG6" s="50">
        <v>256</v>
      </c>
      <c r="AH6" s="50">
        <v>55</v>
      </c>
      <c r="AI6" s="50">
        <v>183</v>
      </c>
      <c r="AJ6" s="50">
        <v>310</v>
      </c>
      <c r="AK6" s="50">
        <v>275</v>
      </c>
      <c r="AL6" s="50">
        <v>56</v>
      </c>
      <c r="AM6" s="50">
        <v>101</v>
      </c>
      <c r="AN6" s="50">
        <v>280</v>
      </c>
      <c r="AO6" s="51">
        <v>162</v>
      </c>
      <c r="AT6" s="79" t="s">
        <v>173</v>
      </c>
    </row>
    <row r="7" spans="1:47" ht="18.75" customHeight="1">
      <c r="A7" s="47" t="s">
        <v>99</v>
      </c>
      <c r="B7" s="48">
        <v>189</v>
      </c>
      <c r="C7" s="50">
        <v>323</v>
      </c>
      <c r="D7" s="50">
        <v>417</v>
      </c>
      <c r="E7" s="50">
        <v>344</v>
      </c>
      <c r="F7" s="50">
        <v>203</v>
      </c>
      <c r="G7" s="49"/>
      <c r="H7" s="50">
        <v>188</v>
      </c>
      <c r="I7" s="50">
        <v>362</v>
      </c>
      <c r="J7" s="50">
        <v>419</v>
      </c>
      <c r="K7" s="50">
        <v>64</v>
      </c>
      <c r="L7" s="50">
        <v>295</v>
      </c>
      <c r="M7" s="50">
        <v>219</v>
      </c>
      <c r="N7" s="50">
        <v>127</v>
      </c>
      <c r="O7" s="50">
        <v>91</v>
      </c>
      <c r="P7" s="50">
        <v>292</v>
      </c>
      <c r="Q7" s="50">
        <v>175</v>
      </c>
      <c r="R7" s="50">
        <v>189</v>
      </c>
      <c r="S7" s="50">
        <v>123</v>
      </c>
      <c r="T7" s="51">
        <v>124</v>
      </c>
      <c r="U7" s="52">
        <v>160</v>
      </c>
      <c r="V7" s="50">
        <v>118</v>
      </c>
      <c r="W7" s="50">
        <v>258</v>
      </c>
      <c r="X7" s="50">
        <v>140</v>
      </c>
      <c r="Y7" s="50">
        <v>174</v>
      </c>
      <c r="Z7" s="50">
        <v>216</v>
      </c>
      <c r="AA7" s="50">
        <v>264</v>
      </c>
      <c r="AB7" s="50">
        <v>333</v>
      </c>
      <c r="AC7" s="50">
        <v>401</v>
      </c>
      <c r="AD7" s="50">
        <v>244</v>
      </c>
      <c r="AE7" s="50">
        <v>390</v>
      </c>
      <c r="AF7" s="50">
        <v>212</v>
      </c>
      <c r="AG7" s="50">
        <v>175</v>
      </c>
      <c r="AH7" s="50">
        <v>236</v>
      </c>
      <c r="AI7" s="50">
        <v>81</v>
      </c>
      <c r="AJ7" s="50">
        <v>276</v>
      </c>
      <c r="AK7" s="50">
        <v>339</v>
      </c>
      <c r="AL7" s="50">
        <v>176</v>
      </c>
      <c r="AM7" s="50">
        <v>213</v>
      </c>
      <c r="AN7" s="50">
        <v>258</v>
      </c>
      <c r="AO7" s="51">
        <v>225</v>
      </c>
    </row>
    <row r="8" spans="1:47" ht="18.75" customHeight="1">
      <c r="A8" s="47" t="s">
        <v>100</v>
      </c>
      <c r="B8" s="48">
        <v>81</v>
      </c>
      <c r="C8" s="50">
        <v>136</v>
      </c>
      <c r="D8" s="50">
        <v>182</v>
      </c>
      <c r="E8" s="50">
        <v>171</v>
      </c>
      <c r="F8" s="50">
        <v>205</v>
      </c>
      <c r="G8" s="50">
        <v>188</v>
      </c>
      <c r="H8" s="49"/>
      <c r="I8" s="50">
        <v>190</v>
      </c>
      <c r="J8" s="50">
        <v>232</v>
      </c>
      <c r="K8" s="50">
        <v>171</v>
      </c>
      <c r="L8" s="50">
        <v>179</v>
      </c>
      <c r="M8" s="50">
        <v>86</v>
      </c>
      <c r="N8" s="50">
        <v>142</v>
      </c>
      <c r="O8" s="50">
        <v>118</v>
      </c>
      <c r="P8" s="50">
        <v>57</v>
      </c>
      <c r="Q8" s="50">
        <v>306</v>
      </c>
      <c r="R8" s="50">
        <v>140</v>
      </c>
      <c r="S8" s="50">
        <v>186</v>
      </c>
      <c r="T8" s="51">
        <v>307</v>
      </c>
      <c r="U8" s="52">
        <v>223</v>
      </c>
      <c r="V8" s="50">
        <v>109</v>
      </c>
      <c r="W8" s="50">
        <v>35</v>
      </c>
      <c r="X8" s="50">
        <v>79</v>
      </c>
      <c r="Y8" s="50">
        <v>91</v>
      </c>
      <c r="Z8" s="50">
        <v>107</v>
      </c>
      <c r="AA8" s="50">
        <v>116</v>
      </c>
      <c r="AB8" s="50">
        <v>146</v>
      </c>
      <c r="AC8" s="50">
        <v>200</v>
      </c>
      <c r="AD8" s="50">
        <v>111</v>
      </c>
      <c r="AE8" s="50">
        <v>217</v>
      </c>
      <c r="AF8" s="50">
        <v>27</v>
      </c>
      <c r="AG8" s="50">
        <v>64</v>
      </c>
      <c r="AH8" s="50">
        <v>245</v>
      </c>
      <c r="AI8" s="50">
        <v>294</v>
      </c>
      <c r="AJ8" s="50">
        <v>105</v>
      </c>
      <c r="AK8" s="50">
        <v>196</v>
      </c>
      <c r="AL8" s="50">
        <v>246</v>
      </c>
      <c r="AM8" s="50">
        <v>291</v>
      </c>
      <c r="AN8" s="50">
        <v>75</v>
      </c>
      <c r="AO8" s="51">
        <v>120</v>
      </c>
    </row>
    <row r="9" spans="1:47" ht="18.75" customHeight="1">
      <c r="A9" s="47" t="s">
        <v>101</v>
      </c>
      <c r="B9" s="48">
        <v>177</v>
      </c>
      <c r="C9" s="50">
        <v>235</v>
      </c>
      <c r="D9" s="50">
        <v>108</v>
      </c>
      <c r="E9" s="50">
        <v>71</v>
      </c>
      <c r="F9" s="50">
        <v>299</v>
      </c>
      <c r="G9" s="50">
        <v>362</v>
      </c>
      <c r="H9" s="50">
        <v>190</v>
      </c>
      <c r="I9" s="49"/>
      <c r="J9" s="50">
        <v>111</v>
      </c>
      <c r="K9" s="50">
        <v>378</v>
      </c>
      <c r="L9" s="50">
        <v>119</v>
      </c>
      <c r="M9" s="50">
        <v>276</v>
      </c>
      <c r="N9" s="50">
        <v>240</v>
      </c>
      <c r="O9" s="50">
        <v>326</v>
      </c>
      <c r="P9" s="50">
        <v>156</v>
      </c>
      <c r="Q9" s="50">
        <v>404</v>
      </c>
      <c r="R9" s="50">
        <v>235</v>
      </c>
      <c r="S9" s="50">
        <v>284</v>
      </c>
      <c r="T9" s="51">
        <v>406</v>
      </c>
      <c r="U9" s="52">
        <v>321</v>
      </c>
      <c r="V9" s="50">
        <v>299</v>
      </c>
      <c r="W9" s="50">
        <v>156</v>
      </c>
      <c r="X9" s="50">
        <v>251</v>
      </c>
      <c r="Y9" s="50">
        <v>197</v>
      </c>
      <c r="Z9" s="50">
        <v>150</v>
      </c>
      <c r="AA9" s="50">
        <v>106</v>
      </c>
      <c r="AB9" s="50">
        <v>229</v>
      </c>
      <c r="AC9" s="50">
        <v>93</v>
      </c>
      <c r="AD9" s="50">
        <v>238</v>
      </c>
      <c r="AE9" s="50">
        <v>32</v>
      </c>
      <c r="AF9" s="50">
        <v>217</v>
      </c>
      <c r="AG9" s="50">
        <v>254</v>
      </c>
      <c r="AH9" s="50">
        <v>339</v>
      </c>
      <c r="AI9" s="50">
        <v>393</v>
      </c>
      <c r="AJ9" s="50">
        <v>228</v>
      </c>
      <c r="AK9" s="50">
        <v>66</v>
      </c>
      <c r="AL9" s="50">
        <v>341</v>
      </c>
      <c r="AM9" s="50">
        <v>386</v>
      </c>
      <c r="AN9" s="50">
        <v>210</v>
      </c>
      <c r="AO9" s="51">
        <v>184</v>
      </c>
    </row>
    <row r="10" spans="1:47" ht="18.75" customHeight="1">
      <c r="A10" s="47" t="s">
        <v>102</v>
      </c>
      <c r="B10" s="48">
        <v>234</v>
      </c>
      <c r="C10" s="50">
        <v>187</v>
      </c>
      <c r="D10" s="50">
        <v>49</v>
      </c>
      <c r="E10" s="50">
        <v>139</v>
      </c>
      <c r="F10" s="50">
        <v>356</v>
      </c>
      <c r="G10" s="50">
        <v>419</v>
      </c>
      <c r="H10" s="50">
        <v>232</v>
      </c>
      <c r="I10" s="50">
        <v>111</v>
      </c>
      <c r="J10" s="49"/>
      <c r="K10" s="50">
        <v>435</v>
      </c>
      <c r="L10" s="50">
        <v>191</v>
      </c>
      <c r="M10" s="50">
        <v>277</v>
      </c>
      <c r="N10" s="50">
        <v>297</v>
      </c>
      <c r="O10" s="50">
        <v>383</v>
      </c>
      <c r="P10" s="50">
        <v>182</v>
      </c>
      <c r="Q10" s="50">
        <v>461</v>
      </c>
      <c r="R10" s="50">
        <v>293</v>
      </c>
      <c r="S10" s="50">
        <v>341</v>
      </c>
      <c r="T10" s="51">
        <v>463</v>
      </c>
      <c r="U10" s="52">
        <v>378</v>
      </c>
      <c r="V10" s="50">
        <v>340</v>
      </c>
      <c r="W10" s="50">
        <v>214</v>
      </c>
      <c r="X10" s="50">
        <v>308</v>
      </c>
      <c r="Y10" s="50">
        <v>254</v>
      </c>
      <c r="Z10" s="50">
        <v>208</v>
      </c>
      <c r="AA10" s="50">
        <v>163</v>
      </c>
      <c r="AB10" s="50">
        <v>176</v>
      </c>
      <c r="AC10" s="50">
        <v>42</v>
      </c>
      <c r="AD10" s="50">
        <v>253</v>
      </c>
      <c r="AE10" s="50">
        <v>137</v>
      </c>
      <c r="AF10" s="50">
        <v>245</v>
      </c>
      <c r="AG10" s="50">
        <v>296</v>
      </c>
      <c r="AH10" s="50">
        <v>396</v>
      </c>
      <c r="AI10" s="50">
        <v>450</v>
      </c>
      <c r="AJ10" s="50">
        <v>212</v>
      </c>
      <c r="AK10" s="50">
        <v>171</v>
      </c>
      <c r="AL10" s="50">
        <v>398</v>
      </c>
      <c r="AM10" s="50">
        <v>443</v>
      </c>
      <c r="AN10" s="50">
        <v>225</v>
      </c>
      <c r="AO10" s="51">
        <v>241</v>
      </c>
    </row>
    <row r="11" spans="1:47" ht="18.75" customHeight="1">
      <c r="A11" s="47" t="s">
        <v>103</v>
      </c>
      <c r="B11" s="48">
        <v>205</v>
      </c>
      <c r="C11" s="50">
        <v>285</v>
      </c>
      <c r="D11" s="50">
        <v>353</v>
      </c>
      <c r="E11" s="50">
        <v>359</v>
      </c>
      <c r="F11" s="50">
        <v>301</v>
      </c>
      <c r="G11" s="50">
        <v>64</v>
      </c>
      <c r="H11" s="50">
        <v>171</v>
      </c>
      <c r="I11" s="50">
        <v>378</v>
      </c>
      <c r="J11" s="50">
        <v>435</v>
      </c>
      <c r="K11" s="49"/>
      <c r="L11" s="50">
        <v>311</v>
      </c>
      <c r="M11" s="50">
        <v>182</v>
      </c>
      <c r="N11" s="50">
        <v>158</v>
      </c>
      <c r="O11" s="50">
        <v>61</v>
      </c>
      <c r="P11" s="50">
        <v>228</v>
      </c>
      <c r="Q11" s="50">
        <v>238</v>
      </c>
      <c r="R11" s="50">
        <v>237</v>
      </c>
      <c r="S11" s="50">
        <v>154</v>
      </c>
      <c r="T11" s="51">
        <v>186</v>
      </c>
      <c r="U11" s="52">
        <v>191</v>
      </c>
      <c r="V11" s="50">
        <v>81</v>
      </c>
      <c r="W11" s="50">
        <v>206</v>
      </c>
      <c r="X11" s="50">
        <v>129</v>
      </c>
      <c r="Y11" s="50">
        <v>181</v>
      </c>
      <c r="Z11" s="50">
        <v>232</v>
      </c>
      <c r="AA11" s="50">
        <v>280</v>
      </c>
      <c r="AB11" s="50">
        <v>295</v>
      </c>
      <c r="AC11" s="50">
        <v>417</v>
      </c>
      <c r="AD11" s="50">
        <v>207</v>
      </c>
      <c r="AE11" s="50">
        <v>406</v>
      </c>
      <c r="AF11" s="50">
        <v>195</v>
      </c>
      <c r="AG11" s="50">
        <v>145</v>
      </c>
      <c r="AH11" s="50">
        <v>267</v>
      </c>
      <c r="AI11" s="50">
        <v>142</v>
      </c>
      <c r="AJ11" s="50">
        <v>239</v>
      </c>
      <c r="AK11" s="50">
        <v>355</v>
      </c>
      <c r="AL11" s="50">
        <v>207</v>
      </c>
      <c r="AM11" s="50">
        <v>277</v>
      </c>
      <c r="AN11" s="50">
        <v>241</v>
      </c>
      <c r="AO11" s="51">
        <v>241</v>
      </c>
    </row>
    <row r="12" spans="1:47" ht="18.75" customHeight="1">
      <c r="A12" s="47" t="s">
        <v>104</v>
      </c>
      <c r="B12" s="48">
        <v>109</v>
      </c>
      <c r="C12" s="50">
        <v>260</v>
      </c>
      <c r="D12" s="50">
        <v>189</v>
      </c>
      <c r="E12" s="50">
        <v>107</v>
      </c>
      <c r="F12" s="50">
        <v>231</v>
      </c>
      <c r="G12" s="50">
        <v>295</v>
      </c>
      <c r="H12" s="50">
        <v>179</v>
      </c>
      <c r="I12" s="50">
        <v>119</v>
      </c>
      <c r="J12" s="50">
        <v>191</v>
      </c>
      <c r="K12" s="50">
        <v>311</v>
      </c>
      <c r="L12" s="49"/>
      <c r="M12" s="50">
        <v>263</v>
      </c>
      <c r="N12" s="50">
        <v>172</v>
      </c>
      <c r="O12" s="50">
        <v>258</v>
      </c>
      <c r="P12" s="50">
        <v>148</v>
      </c>
      <c r="Q12" s="50">
        <v>337</v>
      </c>
      <c r="R12" s="50">
        <v>168</v>
      </c>
      <c r="S12" s="50">
        <v>216</v>
      </c>
      <c r="T12" s="51">
        <v>338</v>
      </c>
      <c r="U12" s="52">
        <v>253</v>
      </c>
      <c r="V12" s="50">
        <v>281</v>
      </c>
      <c r="W12" s="50">
        <v>129</v>
      </c>
      <c r="X12" s="50">
        <v>184</v>
      </c>
      <c r="Y12" s="50">
        <v>129</v>
      </c>
      <c r="Z12" s="50">
        <v>83</v>
      </c>
      <c r="AA12" s="50">
        <v>55</v>
      </c>
      <c r="AB12" s="50">
        <v>265</v>
      </c>
      <c r="AC12" s="50">
        <v>173</v>
      </c>
      <c r="AD12" s="50">
        <v>238</v>
      </c>
      <c r="AE12" s="50">
        <v>87</v>
      </c>
      <c r="AF12" s="50">
        <v>209</v>
      </c>
      <c r="AG12" s="50">
        <v>242</v>
      </c>
      <c r="AH12" s="50">
        <v>272</v>
      </c>
      <c r="AI12" s="50">
        <v>325</v>
      </c>
      <c r="AJ12" s="50">
        <v>235</v>
      </c>
      <c r="AK12" s="50">
        <v>53</v>
      </c>
      <c r="AL12" s="50">
        <v>273</v>
      </c>
      <c r="AM12" s="50">
        <v>318</v>
      </c>
      <c r="AN12" s="50">
        <v>210</v>
      </c>
      <c r="AO12" s="51">
        <v>93</v>
      </c>
    </row>
    <row r="13" spans="1:47" ht="18.75" customHeight="1">
      <c r="A13" s="47" t="s">
        <v>105</v>
      </c>
      <c r="B13" s="48">
        <v>165</v>
      </c>
      <c r="C13" s="50">
        <v>103</v>
      </c>
      <c r="D13" s="50">
        <v>227</v>
      </c>
      <c r="E13" s="50">
        <v>257</v>
      </c>
      <c r="F13" s="50">
        <v>288</v>
      </c>
      <c r="G13" s="50">
        <v>219</v>
      </c>
      <c r="H13" s="50">
        <v>86</v>
      </c>
      <c r="I13" s="50">
        <v>276</v>
      </c>
      <c r="J13" s="50">
        <v>277</v>
      </c>
      <c r="K13" s="50">
        <v>182</v>
      </c>
      <c r="L13" s="50">
        <v>263</v>
      </c>
      <c r="M13" s="49"/>
      <c r="N13" s="50">
        <v>226</v>
      </c>
      <c r="O13" s="50">
        <v>139</v>
      </c>
      <c r="P13" s="50">
        <v>122</v>
      </c>
      <c r="Q13" s="50">
        <v>390</v>
      </c>
      <c r="R13" s="50">
        <v>225</v>
      </c>
      <c r="S13" s="50">
        <v>270</v>
      </c>
      <c r="T13" s="51">
        <v>391</v>
      </c>
      <c r="U13" s="52">
        <v>307</v>
      </c>
      <c r="V13" s="50">
        <v>102</v>
      </c>
      <c r="W13" s="50">
        <v>121</v>
      </c>
      <c r="X13" s="50">
        <v>157</v>
      </c>
      <c r="Y13" s="50">
        <v>175</v>
      </c>
      <c r="Z13" s="50">
        <v>191</v>
      </c>
      <c r="AA13" s="50">
        <v>233</v>
      </c>
      <c r="AB13" s="50">
        <v>113</v>
      </c>
      <c r="AC13" s="50">
        <v>245</v>
      </c>
      <c r="AD13" s="50">
        <v>25</v>
      </c>
      <c r="AE13" s="50">
        <v>304</v>
      </c>
      <c r="AF13" s="50">
        <v>60</v>
      </c>
      <c r="AG13" s="50">
        <v>69</v>
      </c>
      <c r="AH13" s="50">
        <v>328</v>
      </c>
      <c r="AI13" s="50">
        <v>379</v>
      </c>
      <c r="AJ13" s="50">
        <v>57</v>
      </c>
      <c r="AK13" s="50">
        <v>307</v>
      </c>
      <c r="AL13" s="50">
        <v>330</v>
      </c>
      <c r="AM13" s="50">
        <v>375</v>
      </c>
      <c r="AN13" s="50">
        <v>53</v>
      </c>
      <c r="AO13" s="51">
        <v>204</v>
      </c>
    </row>
    <row r="14" spans="1:47" ht="18.75" customHeight="1">
      <c r="A14" s="47" t="s">
        <v>106</v>
      </c>
      <c r="B14" s="48">
        <v>67</v>
      </c>
      <c r="C14" s="50">
        <v>278</v>
      </c>
      <c r="D14" s="50">
        <v>295</v>
      </c>
      <c r="E14" s="50">
        <v>221</v>
      </c>
      <c r="F14" s="50">
        <v>88</v>
      </c>
      <c r="G14" s="50">
        <v>127</v>
      </c>
      <c r="H14" s="50">
        <v>142</v>
      </c>
      <c r="I14" s="50">
        <v>240</v>
      </c>
      <c r="J14" s="50">
        <v>297</v>
      </c>
      <c r="K14" s="50">
        <v>158</v>
      </c>
      <c r="L14" s="50">
        <v>172</v>
      </c>
      <c r="M14" s="50">
        <v>226</v>
      </c>
      <c r="N14" s="49"/>
      <c r="O14" s="50">
        <v>107</v>
      </c>
      <c r="P14" s="50">
        <v>170</v>
      </c>
      <c r="Q14" s="50">
        <v>165</v>
      </c>
      <c r="R14" s="50">
        <v>62</v>
      </c>
      <c r="S14" s="50">
        <v>45</v>
      </c>
      <c r="T14" s="51">
        <v>170</v>
      </c>
      <c r="U14" s="52">
        <v>82</v>
      </c>
      <c r="V14" s="50">
        <v>143</v>
      </c>
      <c r="W14" s="50">
        <v>136</v>
      </c>
      <c r="X14" s="50">
        <v>55</v>
      </c>
      <c r="Y14" s="50">
        <v>52</v>
      </c>
      <c r="Z14" s="50">
        <v>94</v>
      </c>
      <c r="AA14" s="50">
        <v>141</v>
      </c>
      <c r="AB14" s="50">
        <v>288</v>
      </c>
      <c r="AC14" s="50">
        <v>279</v>
      </c>
      <c r="AD14" s="50">
        <v>251</v>
      </c>
      <c r="AE14" s="50">
        <v>268</v>
      </c>
      <c r="AF14" s="50">
        <v>171</v>
      </c>
      <c r="AG14" s="50">
        <v>132</v>
      </c>
      <c r="AH14" s="50">
        <v>128</v>
      </c>
      <c r="AI14" s="50">
        <v>158</v>
      </c>
      <c r="AJ14" s="50">
        <v>247</v>
      </c>
      <c r="AK14" s="50">
        <v>216</v>
      </c>
      <c r="AL14" s="50">
        <v>97</v>
      </c>
      <c r="AM14" s="50">
        <v>174</v>
      </c>
      <c r="AN14" s="50">
        <v>217</v>
      </c>
      <c r="AO14" s="51">
        <v>103</v>
      </c>
    </row>
    <row r="15" spans="1:47" ht="18.75" customHeight="1">
      <c r="A15" s="47" t="s">
        <v>107</v>
      </c>
      <c r="B15" s="48">
        <v>153</v>
      </c>
      <c r="C15" s="50">
        <v>241</v>
      </c>
      <c r="D15" s="50">
        <v>301</v>
      </c>
      <c r="E15" s="50">
        <v>307</v>
      </c>
      <c r="F15" s="50">
        <v>248</v>
      </c>
      <c r="G15" s="50">
        <v>91</v>
      </c>
      <c r="H15" s="50">
        <v>118</v>
      </c>
      <c r="I15" s="50">
        <v>326</v>
      </c>
      <c r="J15" s="50">
        <v>383</v>
      </c>
      <c r="K15" s="50">
        <v>61</v>
      </c>
      <c r="L15" s="50">
        <v>258</v>
      </c>
      <c r="M15" s="50">
        <v>139</v>
      </c>
      <c r="N15" s="50">
        <v>107</v>
      </c>
      <c r="O15" s="49"/>
      <c r="P15" s="50">
        <v>176</v>
      </c>
      <c r="Q15" s="50">
        <v>245</v>
      </c>
      <c r="R15" s="50">
        <v>184</v>
      </c>
      <c r="S15" s="50">
        <v>125</v>
      </c>
      <c r="T15" s="51">
        <v>214</v>
      </c>
      <c r="U15" s="52">
        <v>162</v>
      </c>
      <c r="V15" s="50">
        <v>38</v>
      </c>
      <c r="W15" s="50">
        <v>153</v>
      </c>
      <c r="X15" s="50">
        <v>76</v>
      </c>
      <c r="Y15" s="50">
        <v>129</v>
      </c>
      <c r="Z15" s="50">
        <v>179</v>
      </c>
      <c r="AA15" s="50">
        <v>227</v>
      </c>
      <c r="AB15" s="50">
        <v>251</v>
      </c>
      <c r="AC15" s="50">
        <v>365</v>
      </c>
      <c r="AD15" s="50">
        <v>163</v>
      </c>
      <c r="AE15" s="50">
        <v>353</v>
      </c>
      <c r="AF15" s="50">
        <v>142</v>
      </c>
      <c r="AG15" s="50">
        <v>91</v>
      </c>
      <c r="AH15" s="50">
        <v>288</v>
      </c>
      <c r="AI15" s="50">
        <v>202</v>
      </c>
      <c r="AJ15" s="50">
        <v>196</v>
      </c>
      <c r="AK15" s="50">
        <v>302</v>
      </c>
      <c r="AL15" s="50">
        <v>178</v>
      </c>
      <c r="AM15" s="50">
        <v>272</v>
      </c>
      <c r="AN15" s="50">
        <v>189</v>
      </c>
      <c r="AO15" s="51">
        <v>189</v>
      </c>
    </row>
    <row r="16" spans="1:47" ht="18.75" customHeight="1">
      <c r="A16" s="47" t="s">
        <v>108</v>
      </c>
      <c r="B16" s="48">
        <v>108</v>
      </c>
      <c r="C16" s="50">
        <v>119</v>
      </c>
      <c r="D16" s="50">
        <v>132</v>
      </c>
      <c r="E16" s="50">
        <v>137</v>
      </c>
      <c r="F16" s="50">
        <v>232</v>
      </c>
      <c r="G16" s="50">
        <v>292</v>
      </c>
      <c r="H16" s="50">
        <v>57</v>
      </c>
      <c r="I16" s="50">
        <v>156</v>
      </c>
      <c r="J16" s="50">
        <v>182</v>
      </c>
      <c r="K16" s="50">
        <v>228</v>
      </c>
      <c r="L16" s="50">
        <v>148</v>
      </c>
      <c r="M16" s="50">
        <v>122</v>
      </c>
      <c r="N16" s="50">
        <v>170</v>
      </c>
      <c r="O16" s="50">
        <v>176</v>
      </c>
      <c r="P16" s="49"/>
      <c r="Q16" s="50">
        <v>334</v>
      </c>
      <c r="R16" s="50">
        <v>168</v>
      </c>
      <c r="S16" s="50">
        <v>214</v>
      </c>
      <c r="T16" s="51">
        <v>335</v>
      </c>
      <c r="U16" s="52">
        <v>251</v>
      </c>
      <c r="V16" s="50">
        <v>166</v>
      </c>
      <c r="W16" s="50">
        <v>34</v>
      </c>
      <c r="X16" s="50">
        <v>174</v>
      </c>
      <c r="Y16" s="50">
        <v>119</v>
      </c>
      <c r="Z16" s="50">
        <v>96</v>
      </c>
      <c r="AA16" s="50">
        <v>98</v>
      </c>
      <c r="AB16" s="50">
        <v>125</v>
      </c>
      <c r="AC16" s="50">
        <v>150</v>
      </c>
      <c r="AD16" s="50">
        <v>98</v>
      </c>
      <c r="AE16" s="50">
        <v>183</v>
      </c>
      <c r="AF16" s="50">
        <v>70</v>
      </c>
      <c r="AG16" s="50">
        <v>122</v>
      </c>
      <c r="AH16" s="50">
        <v>273</v>
      </c>
      <c r="AI16" s="50">
        <v>322</v>
      </c>
      <c r="AJ16" s="50">
        <v>95</v>
      </c>
      <c r="AK16" s="50">
        <v>162</v>
      </c>
      <c r="AL16" s="50">
        <v>274</v>
      </c>
      <c r="AM16" s="50">
        <v>319</v>
      </c>
      <c r="AN16" s="50">
        <v>70</v>
      </c>
      <c r="AO16" s="51">
        <v>135</v>
      </c>
    </row>
    <row r="17" spans="1:41" ht="18.75" customHeight="1">
      <c r="A17" s="47" t="s">
        <v>109</v>
      </c>
      <c r="B17" s="48">
        <v>231</v>
      </c>
      <c r="C17" s="50">
        <v>442</v>
      </c>
      <c r="D17" s="50">
        <v>459</v>
      </c>
      <c r="E17" s="50">
        <v>385</v>
      </c>
      <c r="F17" s="50">
        <v>121</v>
      </c>
      <c r="G17" s="50">
        <v>175</v>
      </c>
      <c r="H17" s="50">
        <v>306</v>
      </c>
      <c r="I17" s="50">
        <v>404</v>
      </c>
      <c r="J17" s="50">
        <v>461</v>
      </c>
      <c r="K17" s="50">
        <v>238</v>
      </c>
      <c r="L17" s="50">
        <v>337</v>
      </c>
      <c r="M17" s="50">
        <v>390</v>
      </c>
      <c r="N17" s="50">
        <v>165</v>
      </c>
      <c r="O17" s="50">
        <v>245</v>
      </c>
      <c r="P17" s="50">
        <v>334</v>
      </c>
      <c r="Q17" s="49"/>
      <c r="R17" s="50">
        <v>172</v>
      </c>
      <c r="S17" s="50">
        <v>121</v>
      </c>
      <c r="T17" s="51">
        <v>67</v>
      </c>
      <c r="U17" s="52">
        <v>91</v>
      </c>
      <c r="V17" s="50">
        <v>282</v>
      </c>
      <c r="W17" s="50">
        <v>300</v>
      </c>
      <c r="X17" s="50">
        <v>219</v>
      </c>
      <c r="Y17" s="50">
        <v>216</v>
      </c>
      <c r="Z17" s="50">
        <v>258</v>
      </c>
      <c r="AA17" s="50">
        <v>306</v>
      </c>
      <c r="AB17" s="50">
        <v>452</v>
      </c>
      <c r="AC17" s="50">
        <v>443</v>
      </c>
      <c r="AD17" s="50">
        <v>415</v>
      </c>
      <c r="AE17" s="50">
        <v>432</v>
      </c>
      <c r="AF17" s="50">
        <v>335</v>
      </c>
      <c r="AG17" s="50">
        <v>296</v>
      </c>
      <c r="AH17" s="50">
        <v>113</v>
      </c>
      <c r="AI17" s="50">
        <v>116</v>
      </c>
      <c r="AJ17" s="50">
        <v>412</v>
      </c>
      <c r="AK17" s="50">
        <v>381</v>
      </c>
      <c r="AL17" s="50">
        <v>76</v>
      </c>
      <c r="AM17" s="50">
        <v>66</v>
      </c>
      <c r="AN17" s="50">
        <v>382</v>
      </c>
      <c r="AO17" s="51">
        <v>267</v>
      </c>
    </row>
    <row r="18" spans="1:41" ht="18.75" customHeight="1">
      <c r="A18" s="47" t="s">
        <v>110</v>
      </c>
      <c r="B18" s="48">
        <v>62</v>
      </c>
      <c r="C18" s="50">
        <v>276</v>
      </c>
      <c r="D18" s="50">
        <v>290</v>
      </c>
      <c r="E18" s="50">
        <v>217</v>
      </c>
      <c r="F18" s="50">
        <v>66</v>
      </c>
      <c r="G18" s="50">
        <v>189</v>
      </c>
      <c r="H18" s="50">
        <v>140</v>
      </c>
      <c r="I18" s="50">
        <v>235</v>
      </c>
      <c r="J18" s="50">
        <v>293</v>
      </c>
      <c r="K18" s="50">
        <v>237</v>
      </c>
      <c r="L18" s="50">
        <v>168</v>
      </c>
      <c r="M18" s="50">
        <v>225</v>
      </c>
      <c r="N18" s="50">
        <v>62</v>
      </c>
      <c r="O18" s="50">
        <v>184</v>
      </c>
      <c r="P18" s="50">
        <v>168</v>
      </c>
      <c r="Q18" s="50">
        <v>172</v>
      </c>
      <c r="R18" s="49"/>
      <c r="S18" s="50">
        <v>102</v>
      </c>
      <c r="T18" s="51">
        <v>206</v>
      </c>
      <c r="U18" s="52">
        <v>139</v>
      </c>
      <c r="V18" s="50">
        <v>208</v>
      </c>
      <c r="W18" s="50">
        <v>134</v>
      </c>
      <c r="X18" s="50">
        <v>110</v>
      </c>
      <c r="Y18" s="50">
        <v>55</v>
      </c>
      <c r="Z18" s="50">
        <v>89</v>
      </c>
      <c r="AA18" s="50">
        <v>137</v>
      </c>
      <c r="AB18" s="50">
        <v>286</v>
      </c>
      <c r="AC18" s="50">
        <v>274</v>
      </c>
      <c r="AD18" s="50">
        <v>249</v>
      </c>
      <c r="AE18" s="50">
        <v>263</v>
      </c>
      <c r="AF18" s="50">
        <v>170</v>
      </c>
      <c r="AG18" s="50">
        <v>192</v>
      </c>
      <c r="AH18" s="50">
        <v>106</v>
      </c>
      <c r="AI18" s="50">
        <v>220</v>
      </c>
      <c r="AJ18" s="50">
        <v>246</v>
      </c>
      <c r="AK18" s="50">
        <v>212</v>
      </c>
      <c r="AL18" s="50">
        <v>107</v>
      </c>
      <c r="AM18" s="50">
        <v>153</v>
      </c>
      <c r="AN18" s="50">
        <v>216</v>
      </c>
      <c r="AO18" s="51">
        <v>98</v>
      </c>
    </row>
    <row r="19" spans="1:41" ht="18.75" customHeight="1">
      <c r="A19" s="47" t="s">
        <v>111</v>
      </c>
      <c r="B19" s="48">
        <v>111</v>
      </c>
      <c r="C19" s="50">
        <v>322</v>
      </c>
      <c r="D19" s="50">
        <v>338</v>
      </c>
      <c r="E19" s="50">
        <v>265</v>
      </c>
      <c r="F19" s="50">
        <v>81</v>
      </c>
      <c r="G19" s="50">
        <v>123</v>
      </c>
      <c r="H19" s="50">
        <v>186</v>
      </c>
      <c r="I19" s="50">
        <v>284</v>
      </c>
      <c r="J19" s="50">
        <v>341</v>
      </c>
      <c r="K19" s="50">
        <v>154</v>
      </c>
      <c r="L19" s="50">
        <v>216</v>
      </c>
      <c r="M19" s="50">
        <v>270</v>
      </c>
      <c r="N19" s="50">
        <v>45</v>
      </c>
      <c r="O19" s="50">
        <v>125</v>
      </c>
      <c r="P19" s="50">
        <v>214</v>
      </c>
      <c r="Q19" s="50">
        <v>121</v>
      </c>
      <c r="R19" s="50">
        <v>102</v>
      </c>
      <c r="S19" s="49"/>
      <c r="T19" s="51">
        <v>126</v>
      </c>
      <c r="U19" s="52">
        <v>38</v>
      </c>
      <c r="V19" s="50">
        <v>161</v>
      </c>
      <c r="W19" s="50">
        <v>180</v>
      </c>
      <c r="X19" s="50">
        <v>98</v>
      </c>
      <c r="Y19" s="50">
        <v>96</v>
      </c>
      <c r="Z19" s="50">
        <v>137</v>
      </c>
      <c r="AA19" s="50">
        <v>185</v>
      </c>
      <c r="AB19" s="50">
        <v>331</v>
      </c>
      <c r="AC19" s="50">
        <v>323</v>
      </c>
      <c r="AD19" s="50">
        <v>295</v>
      </c>
      <c r="AE19" s="50">
        <v>311</v>
      </c>
      <c r="AF19" s="50">
        <v>215</v>
      </c>
      <c r="AG19" s="50">
        <v>176</v>
      </c>
      <c r="AH19" s="50">
        <v>114</v>
      </c>
      <c r="AI19" s="50">
        <v>154</v>
      </c>
      <c r="AJ19" s="50">
        <v>291</v>
      </c>
      <c r="AK19" s="50">
        <v>260</v>
      </c>
      <c r="AL19" s="50">
        <v>53</v>
      </c>
      <c r="AM19" s="50">
        <v>148</v>
      </c>
      <c r="AN19" s="50">
        <v>261</v>
      </c>
      <c r="AO19" s="51">
        <v>147</v>
      </c>
    </row>
    <row r="20" spans="1:41" ht="18.75" customHeight="1">
      <c r="A20" s="55" t="s">
        <v>112</v>
      </c>
      <c r="B20" s="56">
        <v>233</v>
      </c>
      <c r="C20" s="57">
        <v>443</v>
      </c>
      <c r="D20" s="57">
        <v>460</v>
      </c>
      <c r="E20" s="57">
        <v>387</v>
      </c>
      <c r="F20" s="57">
        <v>155</v>
      </c>
      <c r="G20" s="57">
        <v>124</v>
      </c>
      <c r="H20" s="57">
        <v>307</v>
      </c>
      <c r="I20" s="57">
        <v>406</v>
      </c>
      <c r="J20" s="57">
        <v>463</v>
      </c>
      <c r="K20" s="57">
        <v>186</v>
      </c>
      <c r="L20" s="57">
        <v>338</v>
      </c>
      <c r="M20" s="57">
        <v>391</v>
      </c>
      <c r="N20" s="57">
        <v>170</v>
      </c>
      <c r="O20" s="57">
        <v>214</v>
      </c>
      <c r="P20" s="57">
        <v>335</v>
      </c>
      <c r="Q20" s="57">
        <v>67</v>
      </c>
      <c r="R20" s="57">
        <v>206</v>
      </c>
      <c r="S20" s="57">
        <v>126</v>
      </c>
      <c r="T20" s="58"/>
      <c r="U20" s="52">
        <v>96</v>
      </c>
      <c r="V20" s="50">
        <v>253</v>
      </c>
      <c r="W20" s="50">
        <v>301</v>
      </c>
      <c r="X20" s="50">
        <v>219</v>
      </c>
      <c r="Y20" s="50">
        <v>218</v>
      </c>
      <c r="Z20" s="50">
        <v>259</v>
      </c>
      <c r="AA20" s="50">
        <v>307</v>
      </c>
      <c r="AB20" s="50">
        <v>453</v>
      </c>
      <c r="AC20" s="50">
        <v>445</v>
      </c>
      <c r="AD20" s="50">
        <v>416</v>
      </c>
      <c r="AE20" s="50">
        <v>433</v>
      </c>
      <c r="AF20" s="50">
        <v>337</v>
      </c>
      <c r="AG20" s="50">
        <v>278</v>
      </c>
      <c r="AH20" s="50">
        <v>145</v>
      </c>
      <c r="AI20" s="50">
        <v>52</v>
      </c>
      <c r="AJ20" s="50">
        <v>413</v>
      </c>
      <c r="AK20" s="50">
        <v>382</v>
      </c>
      <c r="AL20" s="50">
        <v>99</v>
      </c>
      <c r="AM20" s="50">
        <v>115</v>
      </c>
      <c r="AN20" s="50">
        <v>383</v>
      </c>
      <c r="AO20" s="51">
        <v>269</v>
      </c>
    </row>
    <row r="21" spans="1:41" ht="18.75" customHeight="1">
      <c r="A21" s="59" t="s">
        <v>113</v>
      </c>
      <c r="B21" s="60">
        <v>148</v>
      </c>
      <c r="C21" s="61">
        <v>359</v>
      </c>
      <c r="D21" s="61">
        <v>375</v>
      </c>
      <c r="E21" s="61">
        <v>302</v>
      </c>
      <c r="F21" s="61">
        <v>94</v>
      </c>
      <c r="G21" s="61">
        <v>160</v>
      </c>
      <c r="H21" s="61">
        <v>223</v>
      </c>
      <c r="I21" s="61">
        <v>321</v>
      </c>
      <c r="J21" s="61">
        <v>378</v>
      </c>
      <c r="K21" s="61">
        <v>191</v>
      </c>
      <c r="L21" s="61">
        <v>253</v>
      </c>
      <c r="M21" s="61">
        <v>307</v>
      </c>
      <c r="N21" s="61">
        <v>82</v>
      </c>
      <c r="O21" s="61">
        <v>162</v>
      </c>
      <c r="P21" s="61">
        <v>251</v>
      </c>
      <c r="Q21" s="61">
        <v>91</v>
      </c>
      <c r="R21" s="61">
        <v>139</v>
      </c>
      <c r="S21" s="61">
        <v>38</v>
      </c>
      <c r="T21" s="61">
        <v>96</v>
      </c>
      <c r="U21" s="62"/>
      <c r="V21" s="63">
        <v>198</v>
      </c>
      <c r="W21" s="63">
        <v>217</v>
      </c>
      <c r="X21" s="63">
        <v>135</v>
      </c>
      <c r="Y21" s="63">
        <v>133</v>
      </c>
      <c r="Z21" s="63">
        <v>174</v>
      </c>
      <c r="AA21" s="63">
        <v>222</v>
      </c>
      <c r="AB21" s="63">
        <v>368</v>
      </c>
      <c r="AC21" s="63">
        <v>360</v>
      </c>
      <c r="AD21" s="63">
        <v>332</v>
      </c>
      <c r="AE21" s="63">
        <v>348</v>
      </c>
      <c r="AF21" s="63">
        <v>252</v>
      </c>
      <c r="AG21" s="63">
        <v>213</v>
      </c>
      <c r="AH21" s="63">
        <v>118</v>
      </c>
      <c r="AI21" s="63">
        <v>109</v>
      </c>
      <c r="AJ21" s="63">
        <v>328</v>
      </c>
      <c r="AK21" s="63">
        <v>297</v>
      </c>
      <c r="AL21" s="63">
        <v>38</v>
      </c>
      <c r="AM21" s="63">
        <v>118</v>
      </c>
      <c r="AN21" s="63">
        <v>298</v>
      </c>
      <c r="AO21" s="64">
        <v>184</v>
      </c>
    </row>
    <row r="22" spans="1:41" ht="18.75" customHeight="1">
      <c r="A22" s="65" t="s">
        <v>114</v>
      </c>
      <c r="B22" s="66">
        <v>176</v>
      </c>
      <c r="C22" s="63">
        <v>205</v>
      </c>
      <c r="D22" s="63">
        <v>291</v>
      </c>
      <c r="E22" s="63">
        <v>280</v>
      </c>
      <c r="F22" s="63">
        <v>271</v>
      </c>
      <c r="G22" s="63">
        <v>118</v>
      </c>
      <c r="H22" s="63">
        <v>109</v>
      </c>
      <c r="I22" s="63">
        <v>299</v>
      </c>
      <c r="J22" s="63">
        <v>340</v>
      </c>
      <c r="K22" s="63">
        <v>81</v>
      </c>
      <c r="L22" s="63">
        <v>281</v>
      </c>
      <c r="M22" s="63">
        <v>102</v>
      </c>
      <c r="N22" s="63">
        <v>143</v>
      </c>
      <c r="O22" s="63">
        <v>38</v>
      </c>
      <c r="P22" s="63">
        <v>166</v>
      </c>
      <c r="Q22" s="63">
        <v>282</v>
      </c>
      <c r="R22" s="63">
        <v>208</v>
      </c>
      <c r="S22" s="63">
        <v>161</v>
      </c>
      <c r="T22" s="63">
        <v>253</v>
      </c>
      <c r="U22" s="63">
        <v>198</v>
      </c>
      <c r="V22" s="62"/>
      <c r="W22" s="63">
        <v>144</v>
      </c>
      <c r="X22" s="63">
        <v>99</v>
      </c>
      <c r="Y22" s="63">
        <v>152</v>
      </c>
      <c r="Z22" s="63">
        <v>203</v>
      </c>
      <c r="AA22" s="63">
        <v>250</v>
      </c>
      <c r="AB22" s="63">
        <v>214</v>
      </c>
      <c r="AC22" s="63">
        <v>309</v>
      </c>
      <c r="AD22" s="63">
        <v>127</v>
      </c>
      <c r="AE22" s="63">
        <v>326</v>
      </c>
      <c r="AF22" s="63">
        <v>113</v>
      </c>
      <c r="AG22" s="63">
        <v>61</v>
      </c>
      <c r="AH22" s="63">
        <v>312</v>
      </c>
      <c r="AI22" s="63">
        <v>202</v>
      </c>
      <c r="AJ22" s="63">
        <v>159</v>
      </c>
      <c r="AK22" s="63">
        <v>325</v>
      </c>
      <c r="AL22" s="63">
        <v>214</v>
      </c>
      <c r="AM22" s="63">
        <v>309</v>
      </c>
      <c r="AN22" s="63">
        <v>155</v>
      </c>
      <c r="AO22" s="64">
        <v>212</v>
      </c>
    </row>
    <row r="23" spans="1:41" ht="18.75" customHeight="1">
      <c r="A23" s="65" t="s">
        <v>115</v>
      </c>
      <c r="B23" s="66">
        <v>74</v>
      </c>
      <c r="C23" s="63">
        <v>146</v>
      </c>
      <c r="D23" s="63">
        <v>159</v>
      </c>
      <c r="E23" s="63">
        <v>138</v>
      </c>
      <c r="F23" s="63">
        <v>198</v>
      </c>
      <c r="G23" s="63">
        <v>258</v>
      </c>
      <c r="H23" s="63">
        <v>35</v>
      </c>
      <c r="I23" s="63">
        <v>156</v>
      </c>
      <c r="J23" s="63">
        <v>214</v>
      </c>
      <c r="K23" s="63">
        <v>206</v>
      </c>
      <c r="L23" s="63">
        <v>129</v>
      </c>
      <c r="M23" s="63">
        <v>121</v>
      </c>
      <c r="N23" s="63">
        <v>136</v>
      </c>
      <c r="O23" s="63">
        <v>153</v>
      </c>
      <c r="P23" s="63">
        <v>34</v>
      </c>
      <c r="Q23" s="63">
        <v>300</v>
      </c>
      <c r="R23" s="63">
        <v>134</v>
      </c>
      <c r="S23" s="63">
        <v>180</v>
      </c>
      <c r="T23" s="63">
        <v>301</v>
      </c>
      <c r="U23" s="63">
        <v>217</v>
      </c>
      <c r="V23" s="63">
        <v>144</v>
      </c>
      <c r="W23" s="62"/>
      <c r="X23" s="63">
        <v>140</v>
      </c>
      <c r="Y23" s="63">
        <v>85</v>
      </c>
      <c r="Z23" s="63">
        <v>75</v>
      </c>
      <c r="AA23" s="63">
        <v>82</v>
      </c>
      <c r="AB23" s="63">
        <v>151</v>
      </c>
      <c r="AC23" s="63">
        <v>177</v>
      </c>
      <c r="AD23" s="63">
        <v>146</v>
      </c>
      <c r="AE23" s="63">
        <v>184</v>
      </c>
      <c r="AF23" s="63">
        <v>62</v>
      </c>
      <c r="AG23" s="63">
        <v>99</v>
      </c>
      <c r="AH23" s="63">
        <v>239</v>
      </c>
      <c r="AI23" s="63">
        <v>288</v>
      </c>
      <c r="AJ23" s="63">
        <v>121</v>
      </c>
      <c r="AK23" s="63">
        <v>162</v>
      </c>
      <c r="AL23" s="63">
        <v>240</v>
      </c>
      <c r="AM23" s="63">
        <v>285</v>
      </c>
      <c r="AN23" s="63">
        <v>97</v>
      </c>
      <c r="AO23" s="64">
        <v>101</v>
      </c>
    </row>
    <row r="24" spans="1:41" ht="18.75" customHeight="1">
      <c r="A24" s="65" t="s">
        <v>116</v>
      </c>
      <c r="B24" s="66">
        <v>78</v>
      </c>
      <c r="C24" s="63">
        <v>214</v>
      </c>
      <c r="D24" s="63">
        <v>306</v>
      </c>
      <c r="E24" s="63">
        <v>233</v>
      </c>
      <c r="F24" s="63">
        <v>174</v>
      </c>
      <c r="G24" s="63">
        <v>140</v>
      </c>
      <c r="H24" s="63">
        <v>79</v>
      </c>
      <c r="I24" s="63">
        <v>251</v>
      </c>
      <c r="J24" s="63">
        <v>308</v>
      </c>
      <c r="K24" s="63">
        <v>129</v>
      </c>
      <c r="L24" s="63">
        <v>184</v>
      </c>
      <c r="M24" s="63">
        <v>157</v>
      </c>
      <c r="N24" s="63">
        <v>55</v>
      </c>
      <c r="O24" s="63">
        <v>76</v>
      </c>
      <c r="P24" s="63">
        <v>174</v>
      </c>
      <c r="Q24" s="63">
        <v>219</v>
      </c>
      <c r="R24" s="63">
        <v>110</v>
      </c>
      <c r="S24" s="63">
        <v>98</v>
      </c>
      <c r="T24" s="63">
        <v>219</v>
      </c>
      <c r="U24" s="63">
        <v>135</v>
      </c>
      <c r="V24" s="63">
        <v>99</v>
      </c>
      <c r="W24" s="63">
        <v>140</v>
      </c>
      <c r="X24" s="62"/>
      <c r="Y24" s="63">
        <v>54</v>
      </c>
      <c r="Z24" s="63">
        <v>105</v>
      </c>
      <c r="AA24" s="63">
        <v>153</v>
      </c>
      <c r="AB24" s="63">
        <v>224</v>
      </c>
      <c r="AC24" s="63">
        <v>290</v>
      </c>
      <c r="AD24" s="63">
        <v>182</v>
      </c>
      <c r="AE24" s="63">
        <v>279</v>
      </c>
      <c r="AF24" s="63">
        <v>103</v>
      </c>
      <c r="AG24" s="63">
        <v>83</v>
      </c>
      <c r="AH24" s="63">
        <v>214</v>
      </c>
      <c r="AI24" s="63">
        <v>206</v>
      </c>
      <c r="AJ24" s="63">
        <v>179</v>
      </c>
      <c r="AK24" s="63">
        <v>228</v>
      </c>
      <c r="AL24" s="63">
        <v>151</v>
      </c>
      <c r="AM24" s="63">
        <v>260</v>
      </c>
      <c r="AN24" s="63">
        <v>149</v>
      </c>
      <c r="AO24" s="64">
        <v>114</v>
      </c>
    </row>
    <row r="25" spans="1:41" ht="18.75" customHeight="1">
      <c r="A25" s="65" t="s">
        <v>117</v>
      </c>
      <c r="B25" s="66">
        <v>24</v>
      </c>
      <c r="C25" s="63">
        <v>227</v>
      </c>
      <c r="D25" s="63">
        <v>251</v>
      </c>
      <c r="E25" s="63">
        <v>178</v>
      </c>
      <c r="F25" s="63">
        <v>119</v>
      </c>
      <c r="G25" s="63">
        <v>174</v>
      </c>
      <c r="H25" s="63">
        <v>91</v>
      </c>
      <c r="I25" s="63">
        <v>197</v>
      </c>
      <c r="J25" s="63">
        <v>254</v>
      </c>
      <c r="K25" s="63">
        <v>181</v>
      </c>
      <c r="L25" s="63">
        <v>129</v>
      </c>
      <c r="M25" s="63">
        <v>175</v>
      </c>
      <c r="N25" s="63">
        <v>52</v>
      </c>
      <c r="O25" s="63">
        <v>129</v>
      </c>
      <c r="P25" s="63">
        <v>119</v>
      </c>
      <c r="Q25" s="63">
        <v>216</v>
      </c>
      <c r="R25" s="63">
        <v>55</v>
      </c>
      <c r="S25" s="63">
        <v>96</v>
      </c>
      <c r="T25" s="63">
        <v>218</v>
      </c>
      <c r="U25" s="63">
        <v>133</v>
      </c>
      <c r="V25" s="63">
        <v>152</v>
      </c>
      <c r="W25" s="63">
        <v>85</v>
      </c>
      <c r="X25" s="63">
        <v>54</v>
      </c>
      <c r="Y25" s="62"/>
      <c r="Z25" s="63">
        <v>50</v>
      </c>
      <c r="AA25" s="63">
        <v>98</v>
      </c>
      <c r="AB25" s="63">
        <v>237</v>
      </c>
      <c r="AC25" s="63">
        <v>236</v>
      </c>
      <c r="AD25" s="63">
        <v>200</v>
      </c>
      <c r="AE25" s="63">
        <v>224</v>
      </c>
      <c r="AF25" s="63">
        <v>121</v>
      </c>
      <c r="AG25" s="63">
        <v>136</v>
      </c>
      <c r="AH25" s="63">
        <v>159</v>
      </c>
      <c r="AI25" s="63">
        <v>205</v>
      </c>
      <c r="AJ25" s="63">
        <v>197</v>
      </c>
      <c r="AK25" s="63">
        <v>173</v>
      </c>
      <c r="AL25" s="63">
        <v>161</v>
      </c>
      <c r="AM25" s="63">
        <v>206</v>
      </c>
      <c r="AN25" s="63">
        <v>167</v>
      </c>
      <c r="AO25" s="64">
        <v>60</v>
      </c>
    </row>
    <row r="26" spans="1:41" ht="18.75" customHeight="1">
      <c r="A26" s="65" t="s">
        <v>118</v>
      </c>
      <c r="B26" s="66">
        <v>30</v>
      </c>
      <c r="C26" s="63">
        <v>208</v>
      </c>
      <c r="D26" s="63">
        <v>205</v>
      </c>
      <c r="E26" s="63">
        <v>132</v>
      </c>
      <c r="F26" s="63">
        <v>153</v>
      </c>
      <c r="G26" s="63">
        <v>216</v>
      </c>
      <c r="H26" s="63">
        <v>107</v>
      </c>
      <c r="I26" s="63">
        <v>150</v>
      </c>
      <c r="J26" s="63">
        <v>208</v>
      </c>
      <c r="K26" s="63">
        <v>232</v>
      </c>
      <c r="L26" s="63">
        <v>83</v>
      </c>
      <c r="M26" s="63">
        <v>191</v>
      </c>
      <c r="N26" s="63">
        <v>94</v>
      </c>
      <c r="O26" s="63">
        <v>179</v>
      </c>
      <c r="P26" s="63">
        <v>96</v>
      </c>
      <c r="Q26" s="63">
        <v>258</v>
      </c>
      <c r="R26" s="63">
        <v>89</v>
      </c>
      <c r="S26" s="63">
        <v>137</v>
      </c>
      <c r="T26" s="63">
        <v>259</v>
      </c>
      <c r="U26" s="63">
        <v>174</v>
      </c>
      <c r="V26" s="63">
        <v>203</v>
      </c>
      <c r="W26" s="63">
        <v>75</v>
      </c>
      <c r="X26" s="63">
        <v>105</v>
      </c>
      <c r="Y26" s="63">
        <v>50</v>
      </c>
      <c r="Z26" s="62"/>
      <c r="AA26" s="63">
        <v>52</v>
      </c>
      <c r="AB26" s="63">
        <v>213</v>
      </c>
      <c r="AC26" s="63">
        <v>190</v>
      </c>
      <c r="AD26" s="63">
        <v>216</v>
      </c>
      <c r="AE26" s="63">
        <v>178</v>
      </c>
      <c r="AF26" s="63">
        <v>136</v>
      </c>
      <c r="AG26" s="63">
        <v>169</v>
      </c>
      <c r="AH26" s="63">
        <v>193</v>
      </c>
      <c r="AI26" s="63">
        <v>246</v>
      </c>
      <c r="AJ26" s="63">
        <v>212</v>
      </c>
      <c r="AK26" s="63">
        <v>127</v>
      </c>
      <c r="AL26" s="63">
        <v>194</v>
      </c>
      <c r="AM26" s="63">
        <v>239</v>
      </c>
      <c r="AN26" s="63">
        <v>182</v>
      </c>
      <c r="AO26" s="64">
        <v>28</v>
      </c>
    </row>
    <row r="27" spans="1:41" ht="18.75" customHeight="1">
      <c r="A27" s="65" t="s">
        <v>119</v>
      </c>
      <c r="B27" s="66">
        <v>78</v>
      </c>
      <c r="C27" s="63">
        <v>209</v>
      </c>
      <c r="D27" s="63">
        <v>160</v>
      </c>
      <c r="E27" s="63">
        <v>87</v>
      </c>
      <c r="F27" s="63">
        <v>201</v>
      </c>
      <c r="G27" s="63">
        <v>264</v>
      </c>
      <c r="H27" s="63">
        <v>116</v>
      </c>
      <c r="I27" s="63">
        <v>106</v>
      </c>
      <c r="J27" s="63">
        <v>163</v>
      </c>
      <c r="K27" s="63">
        <v>280</v>
      </c>
      <c r="L27" s="63">
        <v>55</v>
      </c>
      <c r="M27" s="63">
        <v>233</v>
      </c>
      <c r="N27" s="63">
        <v>141</v>
      </c>
      <c r="O27" s="63">
        <v>227</v>
      </c>
      <c r="P27" s="63">
        <v>98</v>
      </c>
      <c r="Q27" s="63">
        <v>306</v>
      </c>
      <c r="R27" s="63">
        <v>137</v>
      </c>
      <c r="S27" s="63">
        <v>185</v>
      </c>
      <c r="T27" s="63">
        <v>307</v>
      </c>
      <c r="U27" s="63">
        <v>222</v>
      </c>
      <c r="V27" s="63">
        <v>250</v>
      </c>
      <c r="W27" s="63">
        <v>82</v>
      </c>
      <c r="X27" s="63">
        <v>153</v>
      </c>
      <c r="Y27" s="63">
        <v>98</v>
      </c>
      <c r="Z27" s="63">
        <v>52</v>
      </c>
      <c r="AA27" s="62"/>
      <c r="AB27" s="63">
        <v>211</v>
      </c>
      <c r="AC27" s="63">
        <v>145</v>
      </c>
      <c r="AD27" s="63">
        <v>188</v>
      </c>
      <c r="AE27" s="63">
        <v>133</v>
      </c>
      <c r="AF27" s="63">
        <v>178</v>
      </c>
      <c r="AG27" s="63">
        <v>211</v>
      </c>
      <c r="AH27" s="63">
        <v>241</v>
      </c>
      <c r="AI27" s="63">
        <v>294</v>
      </c>
      <c r="AJ27" s="63">
        <v>185</v>
      </c>
      <c r="AK27" s="63">
        <v>83</v>
      </c>
      <c r="AL27" s="63">
        <v>242</v>
      </c>
      <c r="AM27" s="63">
        <v>287</v>
      </c>
      <c r="AN27" s="63">
        <v>160</v>
      </c>
      <c r="AO27" s="64">
        <v>85</v>
      </c>
    </row>
    <row r="28" spans="1:41" ht="18.75" customHeight="1">
      <c r="A28" s="65" t="s">
        <v>120</v>
      </c>
      <c r="B28" s="66">
        <v>226</v>
      </c>
      <c r="C28" s="63">
        <v>17</v>
      </c>
      <c r="D28" s="63">
        <v>126</v>
      </c>
      <c r="E28" s="63">
        <v>196</v>
      </c>
      <c r="F28" s="63">
        <v>350</v>
      </c>
      <c r="G28" s="63">
        <v>333</v>
      </c>
      <c r="H28" s="63">
        <v>146</v>
      </c>
      <c r="I28" s="63">
        <v>229</v>
      </c>
      <c r="J28" s="63">
        <v>176</v>
      </c>
      <c r="K28" s="63">
        <v>295</v>
      </c>
      <c r="L28" s="63">
        <v>265</v>
      </c>
      <c r="M28" s="63">
        <v>113</v>
      </c>
      <c r="N28" s="63">
        <v>288</v>
      </c>
      <c r="O28" s="63">
        <v>251</v>
      </c>
      <c r="P28" s="63">
        <v>125</v>
      </c>
      <c r="Q28" s="63">
        <v>452</v>
      </c>
      <c r="R28" s="63">
        <v>286</v>
      </c>
      <c r="S28" s="63">
        <v>331</v>
      </c>
      <c r="T28" s="63">
        <v>453</v>
      </c>
      <c r="U28" s="63">
        <v>368</v>
      </c>
      <c r="V28" s="63">
        <v>214</v>
      </c>
      <c r="W28" s="63">
        <v>151</v>
      </c>
      <c r="X28" s="63">
        <v>224</v>
      </c>
      <c r="Y28" s="63">
        <v>237</v>
      </c>
      <c r="Z28" s="63">
        <v>213</v>
      </c>
      <c r="AA28" s="63">
        <v>211</v>
      </c>
      <c r="AB28" s="62"/>
      <c r="AC28" s="63">
        <v>149</v>
      </c>
      <c r="AD28" s="63">
        <v>88</v>
      </c>
      <c r="AE28" s="63">
        <v>256</v>
      </c>
      <c r="AF28" s="63">
        <v>133</v>
      </c>
      <c r="AG28" s="63">
        <v>181</v>
      </c>
      <c r="AH28" s="63">
        <v>390</v>
      </c>
      <c r="AI28" s="63">
        <v>440</v>
      </c>
      <c r="AJ28" s="63">
        <v>58</v>
      </c>
      <c r="AK28" s="63">
        <v>238</v>
      </c>
      <c r="AL28" s="63">
        <v>391</v>
      </c>
      <c r="AM28" s="63">
        <v>437</v>
      </c>
      <c r="AN28" s="63">
        <v>93</v>
      </c>
      <c r="AO28" s="64">
        <v>253</v>
      </c>
    </row>
    <row r="29" spans="1:41" ht="18.75" customHeight="1">
      <c r="A29" s="65" t="s">
        <v>121</v>
      </c>
      <c r="B29" s="66">
        <v>216</v>
      </c>
      <c r="C29" s="63">
        <v>155</v>
      </c>
      <c r="D29" s="63">
        <v>21</v>
      </c>
      <c r="E29" s="63">
        <v>121</v>
      </c>
      <c r="F29" s="63">
        <v>338</v>
      </c>
      <c r="G29" s="63">
        <v>401</v>
      </c>
      <c r="H29" s="63">
        <v>200</v>
      </c>
      <c r="I29" s="63">
        <v>93</v>
      </c>
      <c r="J29" s="63">
        <v>42</v>
      </c>
      <c r="K29" s="63">
        <v>417</v>
      </c>
      <c r="L29" s="63">
        <v>173</v>
      </c>
      <c r="M29" s="63">
        <v>245</v>
      </c>
      <c r="N29" s="63">
        <v>279</v>
      </c>
      <c r="O29" s="63">
        <v>365</v>
      </c>
      <c r="P29" s="63">
        <v>150</v>
      </c>
      <c r="Q29" s="63">
        <v>443</v>
      </c>
      <c r="R29" s="63">
        <v>274</v>
      </c>
      <c r="S29" s="63">
        <v>323</v>
      </c>
      <c r="T29" s="63">
        <v>445</v>
      </c>
      <c r="U29" s="63">
        <v>360</v>
      </c>
      <c r="V29" s="63">
        <v>309</v>
      </c>
      <c r="W29" s="63">
        <v>177</v>
      </c>
      <c r="X29" s="63">
        <v>290</v>
      </c>
      <c r="Y29" s="63">
        <v>236</v>
      </c>
      <c r="Z29" s="63">
        <v>190</v>
      </c>
      <c r="AA29" s="63">
        <v>145</v>
      </c>
      <c r="AB29" s="63">
        <v>149</v>
      </c>
      <c r="AC29" s="62"/>
      <c r="AD29" s="63">
        <v>221</v>
      </c>
      <c r="AE29" s="63">
        <v>119</v>
      </c>
      <c r="AF29" s="63">
        <v>213</v>
      </c>
      <c r="AG29" s="63">
        <v>264</v>
      </c>
      <c r="AH29" s="63">
        <v>378</v>
      </c>
      <c r="AI29" s="63">
        <v>432</v>
      </c>
      <c r="AJ29" s="63">
        <v>180</v>
      </c>
      <c r="AK29" s="63">
        <v>153</v>
      </c>
      <c r="AL29" s="63">
        <v>380</v>
      </c>
      <c r="AM29" s="63">
        <v>425</v>
      </c>
      <c r="AN29" s="63">
        <v>194</v>
      </c>
      <c r="AO29" s="64">
        <v>223</v>
      </c>
    </row>
    <row r="30" spans="1:41" ht="18.75" customHeight="1">
      <c r="A30" s="65" t="s">
        <v>122</v>
      </c>
      <c r="B30" s="66">
        <v>190</v>
      </c>
      <c r="C30" s="63">
        <v>78</v>
      </c>
      <c r="D30" s="63">
        <v>204</v>
      </c>
      <c r="E30" s="63">
        <v>219</v>
      </c>
      <c r="F30" s="63">
        <v>313</v>
      </c>
      <c r="G30" s="63">
        <v>244</v>
      </c>
      <c r="H30" s="63">
        <v>111</v>
      </c>
      <c r="I30" s="63">
        <v>238</v>
      </c>
      <c r="J30" s="63">
        <v>253</v>
      </c>
      <c r="K30" s="63">
        <v>207</v>
      </c>
      <c r="L30" s="63">
        <v>238</v>
      </c>
      <c r="M30" s="63">
        <v>25</v>
      </c>
      <c r="N30" s="63">
        <v>251</v>
      </c>
      <c r="O30" s="63">
        <v>163</v>
      </c>
      <c r="P30" s="63">
        <v>98</v>
      </c>
      <c r="Q30" s="63">
        <v>415</v>
      </c>
      <c r="R30" s="63">
        <v>249</v>
      </c>
      <c r="S30" s="63">
        <v>295</v>
      </c>
      <c r="T30" s="63">
        <v>416</v>
      </c>
      <c r="U30" s="63">
        <v>332</v>
      </c>
      <c r="V30" s="63">
        <v>127</v>
      </c>
      <c r="W30" s="63">
        <v>146</v>
      </c>
      <c r="X30" s="63">
        <v>182</v>
      </c>
      <c r="Y30" s="63">
        <v>200</v>
      </c>
      <c r="Z30" s="63">
        <v>216</v>
      </c>
      <c r="AA30" s="63">
        <v>188</v>
      </c>
      <c r="AB30" s="63">
        <v>88</v>
      </c>
      <c r="AC30" s="63">
        <v>221</v>
      </c>
      <c r="AD30" s="62"/>
      <c r="AE30" s="63">
        <v>266</v>
      </c>
      <c r="AF30" s="63">
        <v>68</v>
      </c>
      <c r="AG30" s="63">
        <v>94</v>
      </c>
      <c r="AH30" s="63">
        <v>353</v>
      </c>
      <c r="AI30" s="63">
        <v>403</v>
      </c>
      <c r="AJ30" s="63">
        <v>32</v>
      </c>
      <c r="AK30" s="63">
        <v>244</v>
      </c>
      <c r="AL30" s="63">
        <v>355</v>
      </c>
      <c r="AM30" s="63">
        <v>400</v>
      </c>
      <c r="AN30" s="63">
        <v>30</v>
      </c>
      <c r="AO30" s="64">
        <v>229</v>
      </c>
    </row>
    <row r="31" spans="1:41" ht="18.75" customHeight="1">
      <c r="A31" s="65" t="s">
        <v>123</v>
      </c>
      <c r="B31" s="66">
        <v>204</v>
      </c>
      <c r="C31" s="63">
        <v>262</v>
      </c>
      <c r="D31" s="63">
        <v>135</v>
      </c>
      <c r="E31" s="63">
        <v>94</v>
      </c>
      <c r="F31" s="63">
        <v>327</v>
      </c>
      <c r="G31" s="63">
        <v>390</v>
      </c>
      <c r="H31" s="63">
        <v>217</v>
      </c>
      <c r="I31" s="63">
        <v>32</v>
      </c>
      <c r="J31" s="63">
        <v>137</v>
      </c>
      <c r="K31" s="63">
        <v>406</v>
      </c>
      <c r="L31" s="63">
        <v>87</v>
      </c>
      <c r="M31" s="63">
        <v>304</v>
      </c>
      <c r="N31" s="63">
        <v>268</v>
      </c>
      <c r="O31" s="63">
        <v>353</v>
      </c>
      <c r="P31" s="63">
        <v>183</v>
      </c>
      <c r="Q31" s="63">
        <v>432</v>
      </c>
      <c r="R31" s="63">
        <v>263</v>
      </c>
      <c r="S31" s="63">
        <v>311</v>
      </c>
      <c r="T31" s="63">
        <v>433</v>
      </c>
      <c r="U31" s="63">
        <v>348</v>
      </c>
      <c r="V31" s="63">
        <v>326</v>
      </c>
      <c r="W31" s="63">
        <v>184</v>
      </c>
      <c r="X31" s="63">
        <v>279</v>
      </c>
      <c r="Y31" s="63">
        <v>224</v>
      </c>
      <c r="Z31" s="63">
        <v>178</v>
      </c>
      <c r="AA31" s="63">
        <v>133</v>
      </c>
      <c r="AB31" s="63">
        <v>256</v>
      </c>
      <c r="AC31" s="63">
        <v>119</v>
      </c>
      <c r="AD31" s="63">
        <v>266</v>
      </c>
      <c r="AE31" s="62"/>
      <c r="AF31" s="63">
        <v>245</v>
      </c>
      <c r="AG31" s="63">
        <v>282</v>
      </c>
      <c r="AH31" s="63">
        <v>367</v>
      </c>
      <c r="AI31" s="63">
        <v>420</v>
      </c>
      <c r="AJ31" s="63">
        <v>256</v>
      </c>
      <c r="AK31" s="63">
        <v>34</v>
      </c>
      <c r="AL31" s="63">
        <v>368</v>
      </c>
      <c r="AM31" s="63">
        <v>413</v>
      </c>
      <c r="AN31" s="63">
        <v>238</v>
      </c>
      <c r="AO31" s="64">
        <v>211</v>
      </c>
    </row>
    <row r="32" spans="1:41" ht="18.75" customHeight="1">
      <c r="A32" s="65" t="s">
        <v>124</v>
      </c>
      <c r="B32" s="66">
        <v>110</v>
      </c>
      <c r="C32" s="63">
        <v>123</v>
      </c>
      <c r="D32" s="63">
        <v>196</v>
      </c>
      <c r="E32" s="63">
        <v>198</v>
      </c>
      <c r="F32" s="63">
        <v>234</v>
      </c>
      <c r="G32" s="63">
        <v>212</v>
      </c>
      <c r="H32" s="63">
        <v>27</v>
      </c>
      <c r="I32" s="63">
        <v>217</v>
      </c>
      <c r="J32" s="63">
        <v>245</v>
      </c>
      <c r="K32" s="63">
        <v>195</v>
      </c>
      <c r="L32" s="63">
        <v>209</v>
      </c>
      <c r="M32" s="63">
        <v>60</v>
      </c>
      <c r="N32" s="63">
        <v>171</v>
      </c>
      <c r="O32" s="63">
        <v>142</v>
      </c>
      <c r="P32" s="63">
        <v>70</v>
      </c>
      <c r="Q32" s="63">
        <v>335</v>
      </c>
      <c r="R32" s="63">
        <v>170</v>
      </c>
      <c r="S32" s="63">
        <v>215</v>
      </c>
      <c r="T32" s="63">
        <v>337</v>
      </c>
      <c r="U32" s="63">
        <v>252</v>
      </c>
      <c r="V32" s="63">
        <v>113</v>
      </c>
      <c r="W32" s="63">
        <v>62</v>
      </c>
      <c r="X32" s="63">
        <v>103</v>
      </c>
      <c r="Y32" s="63">
        <v>121</v>
      </c>
      <c r="Z32" s="63">
        <v>136</v>
      </c>
      <c r="AA32" s="63">
        <v>178</v>
      </c>
      <c r="AB32" s="63">
        <v>133</v>
      </c>
      <c r="AC32" s="63">
        <v>213</v>
      </c>
      <c r="AD32" s="63">
        <v>68</v>
      </c>
      <c r="AE32" s="63">
        <v>245</v>
      </c>
      <c r="AF32" s="62"/>
      <c r="AG32" s="63">
        <v>50</v>
      </c>
      <c r="AH32" s="63">
        <v>274</v>
      </c>
      <c r="AI32" s="63">
        <v>324</v>
      </c>
      <c r="AJ32" s="63">
        <v>78</v>
      </c>
      <c r="AK32" s="63">
        <v>223</v>
      </c>
      <c r="AL32" s="63">
        <v>275</v>
      </c>
      <c r="AM32" s="63">
        <v>320</v>
      </c>
      <c r="AN32" s="63">
        <v>48</v>
      </c>
      <c r="AO32" s="64">
        <v>149</v>
      </c>
    </row>
    <row r="33" spans="1:41" ht="18.75" customHeight="1">
      <c r="A33" s="65" t="s">
        <v>125</v>
      </c>
      <c r="B33" s="66">
        <v>143</v>
      </c>
      <c r="C33" s="63">
        <v>172</v>
      </c>
      <c r="D33" s="63">
        <v>247</v>
      </c>
      <c r="E33" s="63">
        <v>235</v>
      </c>
      <c r="F33" s="63">
        <v>256</v>
      </c>
      <c r="G33" s="63">
        <v>175</v>
      </c>
      <c r="H33" s="63">
        <v>64</v>
      </c>
      <c r="I33" s="63">
        <v>254</v>
      </c>
      <c r="J33" s="63">
        <v>296</v>
      </c>
      <c r="K33" s="63">
        <v>145</v>
      </c>
      <c r="L33" s="63">
        <v>242</v>
      </c>
      <c r="M33" s="63">
        <v>69</v>
      </c>
      <c r="N33" s="63">
        <v>132</v>
      </c>
      <c r="O33" s="63">
        <v>91</v>
      </c>
      <c r="P33" s="63">
        <v>122</v>
      </c>
      <c r="Q33" s="63">
        <v>296</v>
      </c>
      <c r="R33" s="63">
        <v>192</v>
      </c>
      <c r="S33" s="63">
        <v>176</v>
      </c>
      <c r="T33" s="63">
        <v>278</v>
      </c>
      <c r="U33" s="63">
        <v>213</v>
      </c>
      <c r="V33" s="63">
        <v>61</v>
      </c>
      <c r="W33" s="63">
        <v>99</v>
      </c>
      <c r="X33" s="63">
        <v>83</v>
      </c>
      <c r="Y33" s="63">
        <v>136</v>
      </c>
      <c r="Z33" s="63">
        <v>169</v>
      </c>
      <c r="AA33" s="63">
        <v>211</v>
      </c>
      <c r="AB33" s="63">
        <v>181</v>
      </c>
      <c r="AC33" s="63">
        <v>264</v>
      </c>
      <c r="AD33" s="63">
        <v>94</v>
      </c>
      <c r="AE33" s="63">
        <v>282</v>
      </c>
      <c r="AF33" s="63">
        <v>50</v>
      </c>
      <c r="AG33" s="62"/>
      <c r="AH33" s="63">
        <v>296</v>
      </c>
      <c r="AI33" s="63">
        <v>265</v>
      </c>
      <c r="AJ33" s="63">
        <v>126</v>
      </c>
      <c r="AK33" s="63">
        <v>286</v>
      </c>
      <c r="AL33" s="63">
        <v>228</v>
      </c>
      <c r="AM33" s="63">
        <v>342</v>
      </c>
      <c r="AN33" s="63">
        <v>96</v>
      </c>
      <c r="AO33" s="64">
        <v>183</v>
      </c>
    </row>
    <row r="34" spans="1:41" ht="18.75" customHeight="1">
      <c r="A34" s="65" t="s">
        <v>126</v>
      </c>
      <c r="B34" s="66">
        <v>166</v>
      </c>
      <c r="C34" s="63">
        <v>381</v>
      </c>
      <c r="D34" s="63">
        <v>394</v>
      </c>
      <c r="E34" s="63">
        <v>320</v>
      </c>
      <c r="F34" s="63">
        <v>55</v>
      </c>
      <c r="G34" s="63">
        <v>236</v>
      </c>
      <c r="H34" s="63">
        <v>245</v>
      </c>
      <c r="I34" s="63">
        <v>339</v>
      </c>
      <c r="J34" s="63">
        <v>396</v>
      </c>
      <c r="K34" s="63">
        <v>267</v>
      </c>
      <c r="L34" s="63">
        <v>272</v>
      </c>
      <c r="M34" s="63">
        <v>328</v>
      </c>
      <c r="N34" s="63">
        <v>128</v>
      </c>
      <c r="O34" s="63">
        <v>288</v>
      </c>
      <c r="P34" s="63">
        <v>273</v>
      </c>
      <c r="Q34" s="63">
        <v>113</v>
      </c>
      <c r="R34" s="63">
        <v>106</v>
      </c>
      <c r="S34" s="63">
        <v>114</v>
      </c>
      <c r="T34" s="63">
        <v>145</v>
      </c>
      <c r="U34" s="63">
        <v>118</v>
      </c>
      <c r="V34" s="63">
        <v>312</v>
      </c>
      <c r="W34" s="63">
        <v>239</v>
      </c>
      <c r="X34" s="63">
        <v>214</v>
      </c>
      <c r="Y34" s="63">
        <v>159</v>
      </c>
      <c r="Z34" s="63">
        <v>193</v>
      </c>
      <c r="AA34" s="63">
        <v>241</v>
      </c>
      <c r="AB34" s="63">
        <v>390</v>
      </c>
      <c r="AC34" s="63">
        <v>378</v>
      </c>
      <c r="AD34" s="63">
        <v>353</v>
      </c>
      <c r="AE34" s="63">
        <v>367</v>
      </c>
      <c r="AF34" s="63">
        <v>274</v>
      </c>
      <c r="AG34" s="63">
        <v>296</v>
      </c>
      <c r="AH34" s="62"/>
      <c r="AI34" s="63">
        <v>193</v>
      </c>
      <c r="AJ34" s="63">
        <v>350</v>
      </c>
      <c r="AK34" s="63">
        <v>315</v>
      </c>
      <c r="AL34" s="63">
        <v>80</v>
      </c>
      <c r="AM34" s="63">
        <v>89</v>
      </c>
      <c r="AN34" s="63">
        <v>320</v>
      </c>
      <c r="AO34" s="64">
        <v>202</v>
      </c>
    </row>
    <row r="35" spans="1:41" ht="18.75" customHeight="1">
      <c r="A35" s="65" t="s">
        <v>127</v>
      </c>
      <c r="B35" s="66">
        <v>220</v>
      </c>
      <c r="C35" s="63">
        <v>430</v>
      </c>
      <c r="D35" s="63">
        <v>447</v>
      </c>
      <c r="E35" s="63">
        <v>374</v>
      </c>
      <c r="F35" s="63">
        <v>183</v>
      </c>
      <c r="G35" s="63">
        <v>81</v>
      </c>
      <c r="H35" s="63">
        <v>294</v>
      </c>
      <c r="I35" s="63">
        <v>393</v>
      </c>
      <c r="J35" s="63">
        <v>450</v>
      </c>
      <c r="K35" s="63">
        <v>142</v>
      </c>
      <c r="L35" s="63">
        <v>325</v>
      </c>
      <c r="M35" s="63">
        <v>379</v>
      </c>
      <c r="N35" s="63">
        <v>158</v>
      </c>
      <c r="O35" s="63">
        <v>202</v>
      </c>
      <c r="P35" s="63">
        <v>322</v>
      </c>
      <c r="Q35" s="63">
        <v>116</v>
      </c>
      <c r="R35" s="63">
        <v>220</v>
      </c>
      <c r="S35" s="63">
        <v>154</v>
      </c>
      <c r="T35" s="63">
        <v>52</v>
      </c>
      <c r="U35" s="63">
        <v>109</v>
      </c>
      <c r="V35" s="63">
        <v>202</v>
      </c>
      <c r="W35" s="63">
        <v>288</v>
      </c>
      <c r="X35" s="63">
        <v>206</v>
      </c>
      <c r="Y35" s="63">
        <v>205</v>
      </c>
      <c r="Z35" s="63">
        <v>246</v>
      </c>
      <c r="AA35" s="63">
        <v>294</v>
      </c>
      <c r="AB35" s="63">
        <v>440</v>
      </c>
      <c r="AC35" s="63">
        <v>432</v>
      </c>
      <c r="AD35" s="63">
        <v>403</v>
      </c>
      <c r="AE35" s="63">
        <v>420</v>
      </c>
      <c r="AF35" s="63">
        <v>324</v>
      </c>
      <c r="AG35" s="63">
        <v>265</v>
      </c>
      <c r="AH35" s="63">
        <v>193</v>
      </c>
      <c r="AI35" s="62"/>
      <c r="AJ35" s="63">
        <v>400</v>
      </c>
      <c r="AK35" s="63">
        <v>369</v>
      </c>
      <c r="AL35" s="63">
        <v>127</v>
      </c>
      <c r="AM35" s="63">
        <v>163</v>
      </c>
      <c r="AN35" s="63">
        <v>370</v>
      </c>
      <c r="AO35" s="64">
        <v>256</v>
      </c>
    </row>
    <row r="36" spans="1:41" ht="18.75" customHeight="1">
      <c r="A36" s="65" t="s">
        <v>128</v>
      </c>
      <c r="B36" s="66">
        <v>186</v>
      </c>
      <c r="C36" s="63">
        <v>48</v>
      </c>
      <c r="D36" s="63">
        <v>163</v>
      </c>
      <c r="E36" s="63">
        <v>211</v>
      </c>
      <c r="F36" s="63">
        <v>310</v>
      </c>
      <c r="G36" s="63">
        <v>276</v>
      </c>
      <c r="H36" s="63">
        <v>105</v>
      </c>
      <c r="I36" s="63">
        <v>228</v>
      </c>
      <c r="J36" s="63">
        <v>212</v>
      </c>
      <c r="K36" s="63">
        <v>239</v>
      </c>
      <c r="L36" s="63">
        <v>235</v>
      </c>
      <c r="M36" s="63">
        <v>57</v>
      </c>
      <c r="N36" s="63">
        <v>247</v>
      </c>
      <c r="O36" s="63">
        <v>196</v>
      </c>
      <c r="P36" s="63">
        <v>95</v>
      </c>
      <c r="Q36" s="63">
        <v>412</v>
      </c>
      <c r="R36" s="63">
        <v>246</v>
      </c>
      <c r="S36" s="63">
        <v>291</v>
      </c>
      <c r="T36" s="63">
        <v>413</v>
      </c>
      <c r="U36" s="63">
        <v>328</v>
      </c>
      <c r="V36" s="63">
        <v>159</v>
      </c>
      <c r="W36" s="63">
        <v>121</v>
      </c>
      <c r="X36" s="63">
        <v>179</v>
      </c>
      <c r="Y36" s="63">
        <v>197</v>
      </c>
      <c r="Z36" s="63">
        <v>212</v>
      </c>
      <c r="AA36" s="63">
        <v>185</v>
      </c>
      <c r="AB36" s="63">
        <v>58</v>
      </c>
      <c r="AC36" s="63">
        <v>180</v>
      </c>
      <c r="AD36" s="63">
        <v>32</v>
      </c>
      <c r="AE36" s="63">
        <v>256</v>
      </c>
      <c r="AF36" s="63">
        <v>78</v>
      </c>
      <c r="AG36" s="63">
        <v>126</v>
      </c>
      <c r="AH36" s="63">
        <v>350</v>
      </c>
      <c r="AI36" s="63">
        <v>400</v>
      </c>
      <c r="AJ36" s="62"/>
      <c r="AK36" s="63">
        <v>241</v>
      </c>
      <c r="AL36" s="63">
        <v>351</v>
      </c>
      <c r="AM36" s="63">
        <v>396</v>
      </c>
      <c r="AN36" s="63">
        <v>37</v>
      </c>
      <c r="AO36" s="64">
        <v>226</v>
      </c>
    </row>
    <row r="37" spans="1:41" ht="18.75" customHeight="1">
      <c r="A37" s="65" t="s">
        <v>129</v>
      </c>
      <c r="B37" s="66">
        <v>153</v>
      </c>
      <c r="C37" s="63">
        <v>241</v>
      </c>
      <c r="D37" s="63">
        <v>169</v>
      </c>
      <c r="E37" s="63">
        <v>93</v>
      </c>
      <c r="F37" s="63">
        <v>275</v>
      </c>
      <c r="G37" s="63">
        <v>339</v>
      </c>
      <c r="H37" s="63">
        <v>196</v>
      </c>
      <c r="I37" s="63">
        <v>66</v>
      </c>
      <c r="J37" s="63">
        <v>171</v>
      </c>
      <c r="K37" s="63">
        <v>355</v>
      </c>
      <c r="L37" s="63">
        <v>53</v>
      </c>
      <c r="M37" s="63">
        <v>307</v>
      </c>
      <c r="N37" s="63">
        <v>216</v>
      </c>
      <c r="O37" s="63">
        <v>302</v>
      </c>
      <c r="P37" s="63">
        <v>162</v>
      </c>
      <c r="Q37" s="63">
        <v>381</v>
      </c>
      <c r="R37" s="63">
        <v>212</v>
      </c>
      <c r="S37" s="63">
        <v>260</v>
      </c>
      <c r="T37" s="63">
        <v>382</v>
      </c>
      <c r="U37" s="63">
        <v>297</v>
      </c>
      <c r="V37" s="63">
        <v>325</v>
      </c>
      <c r="W37" s="63">
        <v>162</v>
      </c>
      <c r="X37" s="63">
        <v>228</v>
      </c>
      <c r="Y37" s="63">
        <v>173</v>
      </c>
      <c r="Z37" s="63">
        <v>127</v>
      </c>
      <c r="AA37" s="63">
        <v>83</v>
      </c>
      <c r="AB37" s="63">
        <v>238</v>
      </c>
      <c r="AC37" s="63">
        <v>153</v>
      </c>
      <c r="AD37" s="63">
        <v>244</v>
      </c>
      <c r="AE37" s="63">
        <v>34</v>
      </c>
      <c r="AF37" s="63">
        <v>223</v>
      </c>
      <c r="AG37" s="63">
        <v>286</v>
      </c>
      <c r="AH37" s="63">
        <v>315</v>
      </c>
      <c r="AI37" s="63">
        <v>369</v>
      </c>
      <c r="AJ37" s="63">
        <v>241</v>
      </c>
      <c r="AK37" s="62"/>
      <c r="AL37" s="63">
        <v>317</v>
      </c>
      <c r="AM37" s="63">
        <v>362</v>
      </c>
      <c r="AN37" s="63">
        <v>216</v>
      </c>
      <c r="AO37" s="64">
        <v>160</v>
      </c>
    </row>
    <row r="38" spans="1:41" ht="18.75" customHeight="1">
      <c r="A38" s="65" t="s">
        <v>130</v>
      </c>
      <c r="B38" s="66">
        <v>168</v>
      </c>
      <c r="C38" s="63">
        <v>382</v>
      </c>
      <c r="D38" s="63">
        <v>395</v>
      </c>
      <c r="E38" s="63">
        <v>322</v>
      </c>
      <c r="F38" s="63">
        <v>56</v>
      </c>
      <c r="G38" s="63">
        <v>176</v>
      </c>
      <c r="H38" s="63">
        <v>246</v>
      </c>
      <c r="I38" s="63">
        <v>341</v>
      </c>
      <c r="J38" s="63">
        <v>398</v>
      </c>
      <c r="K38" s="63">
        <v>207</v>
      </c>
      <c r="L38" s="63">
        <v>273</v>
      </c>
      <c r="M38" s="63">
        <v>330</v>
      </c>
      <c r="N38" s="63">
        <v>97</v>
      </c>
      <c r="O38" s="63">
        <v>178</v>
      </c>
      <c r="P38" s="63">
        <v>274</v>
      </c>
      <c r="Q38" s="63">
        <v>76</v>
      </c>
      <c r="R38" s="63">
        <v>107</v>
      </c>
      <c r="S38" s="63">
        <v>53</v>
      </c>
      <c r="T38" s="63">
        <v>99</v>
      </c>
      <c r="U38" s="63">
        <v>38</v>
      </c>
      <c r="V38" s="63">
        <v>214</v>
      </c>
      <c r="W38" s="63">
        <v>240</v>
      </c>
      <c r="X38" s="63">
        <v>151</v>
      </c>
      <c r="Y38" s="63">
        <v>161</v>
      </c>
      <c r="Z38" s="63">
        <v>194</v>
      </c>
      <c r="AA38" s="63">
        <v>242</v>
      </c>
      <c r="AB38" s="63">
        <v>391</v>
      </c>
      <c r="AC38" s="63">
        <v>380</v>
      </c>
      <c r="AD38" s="63">
        <v>355</v>
      </c>
      <c r="AE38" s="63">
        <v>368</v>
      </c>
      <c r="AF38" s="63">
        <v>275</v>
      </c>
      <c r="AG38" s="63">
        <v>228</v>
      </c>
      <c r="AH38" s="63">
        <v>80</v>
      </c>
      <c r="AI38" s="63">
        <v>127</v>
      </c>
      <c r="AJ38" s="63">
        <v>351</v>
      </c>
      <c r="AK38" s="63">
        <v>317</v>
      </c>
      <c r="AL38" s="62"/>
      <c r="AM38" s="63">
        <v>90</v>
      </c>
      <c r="AN38" s="63">
        <v>321</v>
      </c>
      <c r="AO38" s="64">
        <v>204</v>
      </c>
    </row>
    <row r="39" spans="1:41" ht="18.75" customHeight="1">
      <c r="A39" s="65" t="s">
        <v>131</v>
      </c>
      <c r="B39" s="66">
        <v>213</v>
      </c>
      <c r="C39" s="63">
        <v>427</v>
      </c>
      <c r="D39" s="63">
        <v>440</v>
      </c>
      <c r="E39" s="63">
        <v>367</v>
      </c>
      <c r="F39" s="63">
        <v>101</v>
      </c>
      <c r="G39" s="63">
        <v>213</v>
      </c>
      <c r="H39" s="63">
        <v>291</v>
      </c>
      <c r="I39" s="63">
        <v>386</v>
      </c>
      <c r="J39" s="63">
        <v>443</v>
      </c>
      <c r="K39" s="63">
        <v>277</v>
      </c>
      <c r="L39" s="63">
        <v>318</v>
      </c>
      <c r="M39" s="63">
        <v>375</v>
      </c>
      <c r="N39" s="63">
        <v>174</v>
      </c>
      <c r="O39" s="63">
        <v>272</v>
      </c>
      <c r="P39" s="63">
        <v>319</v>
      </c>
      <c r="Q39" s="63">
        <v>66</v>
      </c>
      <c r="R39" s="63">
        <v>153</v>
      </c>
      <c r="S39" s="63">
        <v>148</v>
      </c>
      <c r="T39" s="63">
        <v>115</v>
      </c>
      <c r="U39" s="63">
        <v>118</v>
      </c>
      <c r="V39" s="63">
        <v>309</v>
      </c>
      <c r="W39" s="63">
        <v>285</v>
      </c>
      <c r="X39" s="63">
        <v>260</v>
      </c>
      <c r="Y39" s="63">
        <v>206</v>
      </c>
      <c r="Z39" s="63">
        <v>239</v>
      </c>
      <c r="AA39" s="63">
        <v>287</v>
      </c>
      <c r="AB39" s="63">
        <v>437</v>
      </c>
      <c r="AC39" s="63">
        <v>425</v>
      </c>
      <c r="AD39" s="63">
        <v>400</v>
      </c>
      <c r="AE39" s="63">
        <v>413</v>
      </c>
      <c r="AF39" s="63">
        <v>320</v>
      </c>
      <c r="AG39" s="63">
        <v>342</v>
      </c>
      <c r="AH39" s="63">
        <v>89</v>
      </c>
      <c r="AI39" s="63">
        <v>163</v>
      </c>
      <c r="AJ39" s="63">
        <v>396</v>
      </c>
      <c r="AK39" s="63">
        <v>362</v>
      </c>
      <c r="AL39" s="63">
        <v>90</v>
      </c>
      <c r="AM39" s="62"/>
      <c r="AN39" s="63">
        <v>367</v>
      </c>
      <c r="AO39" s="64">
        <v>249</v>
      </c>
    </row>
    <row r="40" spans="1:41" ht="18.75" customHeight="1">
      <c r="A40" s="65" t="s">
        <v>132</v>
      </c>
      <c r="B40" s="66">
        <v>156</v>
      </c>
      <c r="C40" s="63">
        <v>83</v>
      </c>
      <c r="D40" s="63">
        <v>176</v>
      </c>
      <c r="E40" s="63">
        <v>191</v>
      </c>
      <c r="F40" s="63">
        <v>280</v>
      </c>
      <c r="G40" s="63">
        <v>258</v>
      </c>
      <c r="H40" s="63">
        <v>75</v>
      </c>
      <c r="I40" s="63">
        <v>210</v>
      </c>
      <c r="J40" s="63">
        <v>225</v>
      </c>
      <c r="K40" s="63">
        <v>241</v>
      </c>
      <c r="L40" s="63">
        <v>210</v>
      </c>
      <c r="M40" s="63">
        <v>53</v>
      </c>
      <c r="N40" s="63">
        <v>217</v>
      </c>
      <c r="O40" s="63">
        <v>189</v>
      </c>
      <c r="P40" s="63">
        <v>70</v>
      </c>
      <c r="Q40" s="63">
        <v>382</v>
      </c>
      <c r="R40" s="63">
        <v>216</v>
      </c>
      <c r="S40" s="63">
        <v>261</v>
      </c>
      <c r="T40" s="63">
        <v>383</v>
      </c>
      <c r="U40" s="63">
        <v>298</v>
      </c>
      <c r="V40" s="63">
        <v>155</v>
      </c>
      <c r="W40" s="63">
        <v>97</v>
      </c>
      <c r="X40" s="63">
        <v>149</v>
      </c>
      <c r="Y40" s="63">
        <v>167</v>
      </c>
      <c r="Z40" s="63">
        <v>182</v>
      </c>
      <c r="AA40" s="63">
        <v>160</v>
      </c>
      <c r="AB40" s="63">
        <v>93</v>
      </c>
      <c r="AC40" s="63">
        <v>194</v>
      </c>
      <c r="AD40" s="63">
        <v>30</v>
      </c>
      <c r="AE40" s="63">
        <v>238</v>
      </c>
      <c r="AF40" s="63">
        <v>48</v>
      </c>
      <c r="AG40" s="63">
        <v>96</v>
      </c>
      <c r="AH40" s="63">
        <v>320</v>
      </c>
      <c r="AI40" s="63">
        <v>370</v>
      </c>
      <c r="AJ40" s="63">
        <v>37</v>
      </c>
      <c r="AK40" s="63">
        <v>216</v>
      </c>
      <c r="AL40" s="63">
        <v>321</v>
      </c>
      <c r="AM40" s="63">
        <v>367</v>
      </c>
      <c r="AN40" s="62"/>
      <c r="AO40" s="64">
        <v>196</v>
      </c>
    </row>
    <row r="41" spans="1:41" ht="18.75" customHeight="1">
      <c r="A41" s="67" t="s">
        <v>133</v>
      </c>
      <c r="B41" s="68">
        <v>40</v>
      </c>
      <c r="C41" s="69">
        <v>247</v>
      </c>
      <c r="D41" s="69">
        <v>238</v>
      </c>
      <c r="E41" s="69">
        <v>165</v>
      </c>
      <c r="F41" s="69">
        <v>162</v>
      </c>
      <c r="G41" s="69">
        <v>225</v>
      </c>
      <c r="H41" s="69">
        <v>120</v>
      </c>
      <c r="I41" s="69">
        <v>184</v>
      </c>
      <c r="J41" s="69">
        <v>241</v>
      </c>
      <c r="K41" s="69">
        <v>241</v>
      </c>
      <c r="L41" s="69">
        <v>93</v>
      </c>
      <c r="M41" s="69">
        <v>204</v>
      </c>
      <c r="N41" s="69">
        <v>103</v>
      </c>
      <c r="O41" s="69">
        <v>189</v>
      </c>
      <c r="P41" s="69">
        <v>135</v>
      </c>
      <c r="Q41" s="69">
        <v>267</v>
      </c>
      <c r="R41" s="69">
        <v>98</v>
      </c>
      <c r="S41" s="69">
        <v>147</v>
      </c>
      <c r="T41" s="69">
        <v>269</v>
      </c>
      <c r="U41" s="69">
        <v>184</v>
      </c>
      <c r="V41" s="69">
        <v>212</v>
      </c>
      <c r="W41" s="69">
        <v>101</v>
      </c>
      <c r="X41" s="69">
        <v>114</v>
      </c>
      <c r="Y41" s="69">
        <v>60</v>
      </c>
      <c r="Z41" s="69">
        <v>28</v>
      </c>
      <c r="AA41" s="69">
        <v>85</v>
      </c>
      <c r="AB41" s="69">
        <v>253</v>
      </c>
      <c r="AC41" s="69">
        <v>223</v>
      </c>
      <c r="AD41" s="69">
        <v>229</v>
      </c>
      <c r="AE41" s="69">
        <v>211</v>
      </c>
      <c r="AF41" s="69">
        <v>149</v>
      </c>
      <c r="AG41" s="69">
        <v>183</v>
      </c>
      <c r="AH41" s="69">
        <v>202</v>
      </c>
      <c r="AI41" s="69">
        <v>256</v>
      </c>
      <c r="AJ41" s="69">
        <v>226</v>
      </c>
      <c r="AK41" s="69">
        <v>160</v>
      </c>
      <c r="AL41" s="69">
        <v>204</v>
      </c>
      <c r="AM41" s="69">
        <v>249</v>
      </c>
      <c r="AN41" s="69">
        <v>196</v>
      </c>
      <c r="AO41" s="70"/>
    </row>
    <row r="42" spans="1:41" ht="18.75" customHeight="1">
      <c r="A42" s="305" t="s">
        <v>136</v>
      </c>
      <c r="B42" s="306"/>
      <c r="C42" s="306"/>
      <c r="D42" s="306"/>
      <c r="E42" s="306"/>
      <c r="F42" s="306"/>
      <c r="G42" s="306"/>
      <c r="H42" s="306"/>
      <c r="I42" s="306"/>
      <c r="J42" s="306"/>
      <c r="K42" s="306"/>
      <c r="L42" s="306"/>
      <c r="M42" s="306"/>
      <c r="N42" s="306"/>
      <c r="O42" s="306"/>
      <c r="P42" s="306"/>
      <c r="Q42" s="306"/>
      <c r="R42" s="306"/>
      <c r="S42" s="306"/>
      <c r="T42" s="306"/>
      <c r="U42" s="306"/>
      <c r="V42" s="306"/>
      <c r="W42" s="306"/>
      <c r="X42" s="306"/>
      <c r="Y42" s="306"/>
      <c r="Z42" s="306"/>
      <c r="AA42" s="306"/>
      <c r="AB42" s="306"/>
      <c r="AC42" s="306"/>
      <c r="AD42" s="306"/>
      <c r="AE42" s="306"/>
      <c r="AF42" s="306"/>
      <c r="AG42" s="306"/>
      <c r="AH42" s="306"/>
      <c r="AI42" s="306"/>
      <c r="AJ42" s="306"/>
      <c r="AK42" s="306"/>
      <c r="AL42" s="306"/>
      <c r="AM42" s="306"/>
      <c r="AN42" s="306"/>
      <c r="AO42" s="306"/>
    </row>
  </sheetData>
  <mergeCells count="1">
    <mergeCell ref="A42:AO42"/>
  </mergeCells>
  <conditionalFormatting sqref="B2:AO41">
    <cfRule type="expression" dxfId="8" priority="1">
      <formula>OR(AND($A2=$AU$3,B$1=$AU$4),AND($A2=$AU$4,B$1=$AU$3))</formula>
    </cfRule>
  </conditionalFormatting>
  <dataValidations count="1">
    <dataValidation type="list" allowBlank="1" showInputMessage="1" showErrorMessage="1" sqref="AU3:AU4" xr:uid="{7AFFCB64-5092-4165-8212-2CE30032B88D}">
      <formula1>$A$2:$A$41</formula1>
    </dataValidation>
  </dataValidations>
  <hyperlinks>
    <hyperlink ref="A42" r:id="rId1" xr:uid="{D934C2B2-C69D-4F56-9D45-28D98B48639F}"/>
  </hyperlinks>
  <printOptions horizontalCentered="1"/>
  <pageMargins left="0" right="0" top="0" bottom="0" header="0" footer="0"/>
  <pageSetup paperSize="9" scale="67" orientation="portrait" horizontalDpi="1200" verticalDpi="1200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2BE6C-0E0A-492F-9BCD-7E1473C1BA0E}">
  <sheetPr>
    <tabColor theme="8" tint="0.59999389629810485"/>
  </sheetPr>
  <dimension ref="A1:F27"/>
  <sheetViews>
    <sheetView topLeftCell="A13" zoomScaleNormal="100" workbookViewId="0">
      <selection activeCell="E24" sqref="E24"/>
    </sheetView>
  </sheetViews>
  <sheetFormatPr defaultColWidth="12.6640625" defaultRowHeight="13.2"/>
  <cols>
    <col min="1" max="1" width="19" style="80" customWidth="1"/>
    <col min="2" max="5" width="12.6640625" style="80"/>
    <col min="6" max="7" width="22.88671875" style="80" bestFit="1" customWidth="1"/>
    <col min="8" max="16384" width="12.6640625" style="80"/>
  </cols>
  <sheetData>
    <row r="1" spans="1:6" ht="15" customHeight="1" thickBot="1">
      <c r="A1" s="307" t="s">
        <v>182</v>
      </c>
      <c r="B1" s="307"/>
      <c r="C1" s="307"/>
      <c r="D1" s="307"/>
      <c r="E1" s="307"/>
      <c r="F1" s="307"/>
    </row>
    <row r="2" spans="1:6">
      <c r="A2" s="81" t="s">
        <v>174</v>
      </c>
    </row>
    <row r="3" spans="1:6">
      <c r="B3" s="82" t="s">
        <v>142</v>
      </c>
      <c r="C3" s="82" t="s">
        <v>143</v>
      </c>
      <c r="D3" s="82" t="s">
        <v>144</v>
      </c>
      <c r="E3" s="82" t="s">
        <v>145</v>
      </c>
      <c r="F3" s="82" t="s">
        <v>175</v>
      </c>
    </row>
    <row r="4" spans="1:6" ht="18" customHeight="1">
      <c r="A4" s="83" t="s">
        <v>176</v>
      </c>
      <c r="B4" s="85">
        <v>750</v>
      </c>
      <c r="C4" s="85">
        <v>600</v>
      </c>
      <c r="D4" s="85">
        <v>800</v>
      </c>
      <c r="E4" s="85">
        <v>850</v>
      </c>
      <c r="F4" s="84" t="str">
        <f>A4</f>
        <v>Energia</v>
      </c>
    </row>
    <row r="5" spans="1:6" ht="18" customHeight="1">
      <c r="A5" s="83" t="s">
        <v>177</v>
      </c>
      <c r="B5" s="85">
        <v>200</v>
      </c>
      <c r="C5" s="85">
        <v>220</v>
      </c>
      <c r="D5" s="85">
        <v>230</v>
      </c>
      <c r="E5" s="85">
        <v>195</v>
      </c>
      <c r="F5" s="84" t="str">
        <f t="shared" ref="F5:F9" si="0">A5</f>
        <v>Üzemanyag</v>
      </c>
    </row>
    <row r="6" spans="1:6" ht="18" customHeight="1">
      <c r="A6" s="83" t="s">
        <v>178</v>
      </c>
      <c r="B6" s="85">
        <v>200</v>
      </c>
      <c r="C6" s="85">
        <v>175</v>
      </c>
      <c r="D6" s="85">
        <v>225</v>
      </c>
      <c r="E6" s="85">
        <v>230</v>
      </c>
      <c r="F6" s="84" t="str">
        <f t="shared" si="0"/>
        <v>Irodai kiadások</v>
      </c>
    </row>
    <row r="7" spans="1:6" ht="18" customHeight="1">
      <c r="A7" s="83" t="s">
        <v>179</v>
      </c>
      <c r="B7" s="85">
        <v>800</v>
      </c>
      <c r="C7" s="85">
        <v>825</v>
      </c>
      <c r="D7" s="85">
        <v>675</v>
      </c>
      <c r="E7" s="85">
        <v>750</v>
      </c>
      <c r="F7" s="84" t="str">
        <f t="shared" si="0"/>
        <v>Bérleti díj</v>
      </c>
    </row>
    <row r="8" spans="1:6" ht="18" customHeight="1">
      <c r="A8" s="83" t="s">
        <v>180</v>
      </c>
      <c r="B8" s="85">
        <v>850</v>
      </c>
      <c r="C8" s="85">
        <v>875</v>
      </c>
      <c r="D8" s="85">
        <v>1152</v>
      </c>
      <c r="E8" s="85">
        <v>1200</v>
      </c>
      <c r="F8" s="84" t="str">
        <f t="shared" si="0"/>
        <v>Kamatok</v>
      </c>
    </row>
    <row r="9" spans="1:6" ht="18" customHeight="1">
      <c r="A9" s="83" t="s">
        <v>181</v>
      </c>
      <c r="B9" s="85">
        <v>450</v>
      </c>
      <c r="C9" s="85">
        <v>400</v>
      </c>
      <c r="D9" s="85">
        <v>500</v>
      </c>
      <c r="E9" s="85">
        <v>480</v>
      </c>
      <c r="F9" s="84" t="str">
        <f t="shared" si="0"/>
        <v>Jutalékok</v>
      </c>
    </row>
    <row r="11" spans="1:6" ht="15" thickBot="1">
      <c r="A11" s="307" t="s">
        <v>183</v>
      </c>
      <c r="B11" s="307"/>
      <c r="C11" s="307"/>
      <c r="D11" s="307"/>
      <c r="E11" s="307"/>
      <c r="F11" s="307"/>
    </row>
    <row r="12" spans="1:6">
      <c r="A12" s="81" t="s">
        <v>174</v>
      </c>
    </row>
    <row r="13" spans="1:6">
      <c r="B13" s="82" t="s">
        <v>142</v>
      </c>
      <c r="C13" s="82" t="s">
        <v>143</v>
      </c>
      <c r="D13" s="82" t="s">
        <v>144</v>
      </c>
      <c r="E13" s="82" t="s">
        <v>145</v>
      </c>
      <c r="F13" s="82" t="s">
        <v>175</v>
      </c>
    </row>
    <row r="14" spans="1:6" ht="19.2" customHeight="1">
      <c r="A14" s="83" t="s">
        <v>176</v>
      </c>
      <c r="B14" s="85">
        <v>750</v>
      </c>
      <c r="C14" s="85">
        <v>600</v>
      </c>
      <c r="D14" s="85">
        <v>800</v>
      </c>
      <c r="E14" s="85">
        <v>850</v>
      </c>
      <c r="F14" s="286" t="str">
        <f>A14</f>
        <v>Energia</v>
      </c>
    </row>
    <row r="15" spans="1:6" ht="19.2" customHeight="1">
      <c r="A15" s="83" t="s">
        <v>177</v>
      </c>
      <c r="B15" s="85">
        <v>200</v>
      </c>
      <c r="C15" s="85">
        <v>220</v>
      </c>
      <c r="D15" s="85">
        <v>230</v>
      </c>
      <c r="E15" s="85">
        <v>195</v>
      </c>
      <c r="F15" s="286" t="str">
        <f t="shared" ref="F15:F19" si="1">A15</f>
        <v>Üzemanyag</v>
      </c>
    </row>
    <row r="16" spans="1:6" ht="19.2" customHeight="1">
      <c r="A16" s="83" t="s">
        <v>178</v>
      </c>
      <c r="B16" s="85">
        <v>200</v>
      </c>
      <c r="C16" s="85">
        <v>175</v>
      </c>
      <c r="D16" s="85">
        <v>225</v>
      </c>
      <c r="E16" s="85">
        <v>230</v>
      </c>
      <c r="F16" s="286" t="str">
        <f t="shared" si="1"/>
        <v>Irodai kiadások</v>
      </c>
    </row>
    <row r="17" spans="1:6" ht="19.2" customHeight="1">
      <c r="A17" s="83" t="s">
        <v>179</v>
      </c>
      <c r="B17" s="85">
        <v>800</v>
      </c>
      <c r="C17" s="85">
        <v>-1000</v>
      </c>
      <c r="D17" s="85">
        <v>675</v>
      </c>
      <c r="E17" s="85">
        <v>750</v>
      </c>
      <c r="F17" s="286" t="str">
        <f t="shared" si="1"/>
        <v>Bérleti díj</v>
      </c>
    </row>
    <row r="18" spans="1:6" ht="19.2" customHeight="1">
      <c r="A18" s="83" t="s">
        <v>180</v>
      </c>
      <c r="B18" s="85">
        <v>850</v>
      </c>
      <c r="C18" s="85">
        <v>875</v>
      </c>
      <c r="D18" s="85">
        <v>-1500</v>
      </c>
      <c r="E18" s="85">
        <v>1200</v>
      </c>
      <c r="F18" s="286" t="str">
        <f t="shared" si="1"/>
        <v>Kamatok</v>
      </c>
    </row>
    <row r="19" spans="1:6" ht="19.2" customHeight="1">
      <c r="A19" s="83" t="s">
        <v>181</v>
      </c>
      <c r="B19" s="85">
        <v>450</v>
      </c>
      <c r="C19" s="85">
        <v>400</v>
      </c>
      <c r="D19" s="85">
        <v>500</v>
      </c>
      <c r="E19" s="85">
        <v>480</v>
      </c>
      <c r="F19" s="286" t="str">
        <f t="shared" si="1"/>
        <v>Jutalékok</v>
      </c>
    </row>
    <row r="20" spans="1:6">
      <c r="A20" s="83"/>
      <c r="B20" s="83"/>
    </row>
    <row r="21" spans="1:6" ht="15" thickBot="1">
      <c r="A21" s="307" t="s">
        <v>193</v>
      </c>
      <c r="B21" s="307"/>
      <c r="C21" s="307"/>
      <c r="D21" s="307"/>
      <c r="E21" s="307"/>
      <c r="F21" s="307"/>
    </row>
    <row r="22" spans="1:6">
      <c r="A22" s="86" t="s">
        <v>194</v>
      </c>
      <c r="B22" s="86" t="s">
        <v>184</v>
      </c>
      <c r="C22" s="86" t="s">
        <v>185</v>
      </c>
      <c r="D22" s="86" t="s">
        <v>186</v>
      </c>
      <c r="E22" s="86" t="s">
        <v>187</v>
      </c>
      <c r="F22" s="86" t="s">
        <v>193</v>
      </c>
    </row>
    <row r="23" spans="1:6">
      <c r="A23" s="87" t="s">
        <v>188</v>
      </c>
      <c r="B23" s="89">
        <v>-1</v>
      </c>
      <c r="C23" s="89">
        <v>1</v>
      </c>
      <c r="D23" s="89">
        <v>-1000</v>
      </c>
      <c r="E23" s="89">
        <v>1000</v>
      </c>
      <c r="F23" s="88"/>
    </row>
    <row r="24" spans="1:6">
      <c r="A24" s="87" t="s">
        <v>189</v>
      </c>
      <c r="B24" s="89">
        <v>-1</v>
      </c>
      <c r="C24" s="89">
        <v>-1</v>
      </c>
      <c r="D24" s="89">
        <v>1</v>
      </c>
      <c r="E24" s="89">
        <v>1</v>
      </c>
      <c r="F24" s="88"/>
    </row>
    <row r="25" spans="1:6">
      <c r="A25" s="87" t="s">
        <v>190</v>
      </c>
      <c r="B25" s="89">
        <v>-1</v>
      </c>
      <c r="C25" s="89">
        <v>1</v>
      </c>
      <c r="D25" s="89">
        <v>-1</v>
      </c>
      <c r="E25" s="89">
        <v>1</v>
      </c>
      <c r="F25" s="88"/>
    </row>
    <row r="26" spans="1:6">
      <c r="A26" s="87" t="s">
        <v>191</v>
      </c>
      <c r="B26" s="89">
        <v>1</v>
      </c>
      <c r="C26" s="89">
        <v>1</v>
      </c>
      <c r="D26" s="89">
        <v>1</v>
      </c>
      <c r="E26" s="89">
        <v>1</v>
      </c>
      <c r="F26" s="88"/>
    </row>
    <row r="27" spans="1:6">
      <c r="A27" s="87" t="s">
        <v>192</v>
      </c>
      <c r="B27" s="89">
        <v>-1</v>
      </c>
      <c r="C27" s="89">
        <v>-1</v>
      </c>
      <c r="D27" s="89">
        <v>-1</v>
      </c>
      <c r="E27" s="89">
        <v>1</v>
      </c>
      <c r="F27" s="88"/>
    </row>
  </sheetData>
  <mergeCells count="3">
    <mergeCell ref="A1:F1"/>
    <mergeCell ref="A11:F11"/>
    <mergeCell ref="A21:F21"/>
  </mergeCells>
  <conditionalFormatting sqref="B23:E27">
    <cfRule type="cellIs" dxfId="7" priority="1" operator="greaterThan">
      <formula>0</formula>
    </cfRule>
    <cfRule type="cellIs" dxfId="6" priority="2" operator="lessThan">
      <formula>0</formula>
    </cfRule>
  </conditionalFormatting>
  <printOptions gridLines="1" gridLinesSet="0"/>
  <pageMargins left="0.75" right="0.75" top="1" bottom="1" header="0.5" footer="0.5"/>
  <pageSetup orientation="portrait" horizontalDpi="360" verticalDpi="360" r:id="rId1"/>
  <headerFooter alignWithMargins="0">
    <oddHeader>&amp;A</oddHeader>
    <oddFooter>Page &amp;P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57E7A011-0958-4965-9BC5-810F0CF10732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Értékgörbék!B4:E4</xm:f>
              <xm:sqref>F4</xm:sqref>
            </x14:sparkline>
            <x14:sparkline>
              <xm:f>Értékgörbék!B5:E5</xm:f>
              <xm:sqref>F5</xm:sqref>
            </x14:sparkline>
            <x14:sparkline>
              <xm:f>Értékgörbék!B6:E6</xm:f>
              <xm:sqref>F6</xm:sqref>
            </x14:sparkline>
            <x14:sparkline>
              <xm:f>Értékgörbék!B7:E7</xm:f>
              <xm:sqref>F7</xm:sqref>
            </x14:sparkline>
            <x14:sparkline>
              <xm:f>Értékgörbék!B8:E8</xm:f>
              <xm:sqref>F8</xm:sqref>
            </x14:sparkline>
            <x14:sparkline>
              <xm:f>Értékgörbék!B9:E9</xm:f>
              <xm:sqref>F9</xm:sqref>
            </x14:sparkline>
          </x14:sparklines>
        </x14:sparklineGroup>
        <x14:sparklineGroup type="column" displayEmptyCellsAs="gap" xr2:uid="{ADC13B90-4770-493D-82DA-A0BC60D3A8F1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Értékgörbék!B14:E14</xm:f>
              <xm:sqref>F14</xm:sqref>
            </x14:sparkline>
            <x14:sparkline>
              <xm:f>Értékgörbék!B15:E15</xm:f>
              <xm:sqref>F15</xm:sqref>
            </x14:sparkline>
            <x14:sparkline>
              <xm:f>Értékgörbék!B16:E16</xm:f>
              <xm:sqref>F16</xm:sqref>
            </x14:sparkline>
            <x14:sparkline>
              <xm:f>Értékgörbék!B17:E17</xm:f>
              <xm:sqref>F17</xm:sqref>
            </x14:sparkline>
            <x14:sparkline>
              <xm:f>Értékgörbék!B18:E18</xm:f>
              <xm:sqref>F18</xm:sqref>
            </x14:sparkline>
            <x14:sparkline>
              <xm:f>Értékgörbék!B19:E19</xm:f>
              <xm:sqref>F19</xm:sqref>
            </x14:sparkline>
          </x14:sparklines>
        </x14:sparklineGroup>
        <x14:sparklineGroup type="stacked" displayEmptyCellsAs="gap" negative="1" xr2:uid="{D5B303AC-9803-4EEF-B88A-506C74B4AA33}">
          <x14:colorSeries rgb="FF00B05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Értékgörbék!B23:E23</xm:f>
              <xm:sqref>F23</xm:sqref>
            </x14:sparkline>
            <x14:sparkline>
              <xm:f>Értékgörbék!B24:E24</xm:f>
              <xm:sqref>F24</xm:sqref>
            </x14:sparkline>
            <x14:sparkline>
              <xm:f>Értékgörbék!B25:E25</xm:f>
              <xm:sqref>F25</xm:sqref>
            </x14:sparkline>
            <x14:sparkline>
              <xm:f>Értékgörbék!B26:E26</xm:f>
              <xm:sqref>F26</xm:sqref>
            </x14:sparkline>
            <x14:sparkline>
              <xm:f>Értékgörbék!B27:E27</xm:f>
              <xm:sqref>F27</xm:sqref>
            </x14:sparkline>
          </x14:sparklines>
        </x14:sparklineGroup>
      </x14:sparklineGroup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2F0BC-5BB1-4EB6-93D3-95DE08766C43}">
  <sheetPr>
    <tabColor theme="8" tint="0.59999389629810485"/>
  </sheetPr>
  <dimension ref="B2:S25"/>
  <sheetViews>
    <sheetView workbookViewId="0">
      <selection activeCell="G7" sqref="G7"/>
    </sheetView>
  </sheetViews>
  <sheetFormatPr defaultRowHeight="14.4"/>
  <cols>
    <col min="1" max="1" width="2.33203125" customWidth="1"/>
    <col min="2" max="2" width="18.88671875" customWidth="1"/>
    <col min="3" max="8" width="8.88671875" customWidth="1"/>
    <col min="9" max="9" width="22.44140625" customWidth="1"/>
    <col min="10" max="10" width="4.33203125" customWidth="1"/>
  </cols>
  <sheetData>
    <row r="2" spans="2:19">
      <c r="K2" s="309"/>
      <c r="L2" s="309"/>
      <c r="M2" s="309"/>
      <c r="N2" s="309"/>
      <c r="O2" s="309"/>
      <c r="P2" s="309"/>
      <c r="Q2" s="309"/>
      <c r="R2" s="309"/>
      <c r="S2" s="309"/>
    </row>
    <row r="3" spans="2:19">
      <c r="B3" s="222" t="s">
        <v>195</v>
      </c>
      <c r="C3" s="223" t="s">
        <v>54</v>
      </c>
      <c r="D3" s="223" t="s">
        <v>55</v>
      </c>
      <c r="E3" s="223" t="s">
        <v>56</v>
      </c>
      <c r="F3" s="223" t="s">
        <v>57</v>
      </c>
      <c r="G3" s="223" t="s">
        <v>58</v>
      </c>
      <c r="H3" s="224" t="s">
        <v>59</v>
      </c>
      <c r="K3" s="309"/>
      <c r="L3" s="309"/>
      <c r="M3" s="309"/>
      <c r="N3" s="309"/>
      <c r="O3" s="309"/>
      <c r="P3" s="309"/>
      <c r="Q3" s="309"/>
      <c r="R3" s="309"/>
      <c r="S3" s="309"/>
    </row>
    <row r="4" spans="2:19">
      <c r="B4" s="225" t="s">
        <v>196</v>
      </c>
      <c r="C4" s="226">
        <v>87</v>
      </c>
      <c r="D4" s="226">
        <v>92</v>
      </c>
      <c r="E4" s="226">
        <v>101</v>
      </c>
      <c r="F4" s="226">
        <v>121</v>
      </c>
      <c r="G4" s="226">
        <v>89</v>
      </c>
      <c r="H4" s="227">
        <v>88</v>
      </c>
      <c r="K4" s="309"/>
      <c r="L4" s="309"/>
      <c r="M4" s="309"/>
      <c r="N4" s="309"/>
      <c r="O4" s="309"/>
      <c r="P4" s="309"/>
      <c r="Q4" s="309"/>
      <c r="R4" s="309"/>
      <c r="S4" s="309"/>
    </row>
    <row r="5" spans="2:19">
      <c r="B5" s="228" t="s">
        <v>197</v>
      </c>
      <c r="C5" s="229">
        <v>67</v>
      </c>
      <c r="D5" s="229">
        <v>66</v>
      </c>
      <c r="E5" s="229">
        <v>73</v>
      </c>
      <c r="F5" s="229">
        <v>59</v>
      </c>
      <c r="G5" s="229">
        <v>54</v>
      </c>
      <c r="H5" s="230">
        <v>61</v>
      </c>
      <c r="K5" s="309"/>
      <c r="L5" s="309"/>
      <c r="M5" s="309"/>
      <c r="N5" s="309"/>
      <c r="O5" s="309"/>
      <c r="P5" s="309"/>
      <c r="Q5" s="309"/>
      <c r="R5" s="309"/>
      <c r="S5" s="309"/>
    </row>
    <row r="6" spans="2:19">
      <c r="B6" s="225" t="s">
        <v>198</v>
      </c>
      <c r="C6" s="226">
        <v>92</v>
      </c>
      <c r="D6" s="226">
        <v>101</v>
      </c>
      <c r="E6" s="226">
        <v>114</v>
      </c>
      <c r="F6" s="226">
        <v>125</v>
      </c>
      <c r="G6" s="226">
        <v>109</v>
      </c>
      <c r="H6" s="227">
        <v>111</v>
      </c>
      <c r="K6" s="309"/>
      <c r="L6" s="309"/>
      <c r="M6" s="309"/>
      <c r="N6" s="309"/>
      <c r="O6" s="309"/>
      <c r="P6" s="309"/>
      <c r="Q6" s="309"/>
      <c r="R6" s="309"/>
      <c r="S6" s="309"/>
    </row>
    <row r="7" spans="2:19">
      <c r="B7" s="228" t="s">
        <v>199</v>
      </c>
      <c r="C7" s="229">
        <v>76</v>
      </c>
      <c r="D7" s="229">
        <v>71</v>
      </c>
      <c r="E7" s="229">
        <v>65</v>
      </c>
      <c r="F7" s="229">
        <v>73</v>
      </c>
      <c r="G7" s="229">
        <v>65</v>
      </c>
      <c r="H7" s="230">
        <v>51</v>
      </c>
      <c r="K7" s="309"/>
      <c r="L7" s="309"/>
      <c r="M7" s="309"/>
      <c r="N7" s="309"/>
      <c r="O7" s="309"/>
      <c r="P7" s="309"/>
      <c r="Q7" s="309"/>
      <c r="R7" s="309"/>
      <c r="S7" s="309"/>
    </row>
    <row r="8" spans="2:19">
      <c r="B8" s="225" t="s">
        <v>200</v>
      </c>
      <c r="C8" s="226">
        <v>12</v>
      </c>
      <c r="D8" s="226">
        <v>15</v>
      </c>
      <c r="E8" s="226">
        <v>18</v>
      </c>
      <c r="F8" s="226">
        <v>26</v>
      </c>
      <c r="G8" s="226">
        <v>13</v>
      </c>
      <c r="H8" s="227">
        <v>12</v>
      </c>
      <c r="K8" s="309"/>
      <c r="L8" s="309"/>
      <c r="M8" s="309"/>
      <c r="N8" s="309"/>
      <c r="O8" s="309"/>
      <c r="P8" s="309"/>
      <c r="Q8" s="309"/>
      <c r="R8" s="309"/>
      <c r="S8" s="309"/>
    </row>
    <row r="9" spans="2:19">
      <c r="B9" s="221" t="s">
        <v>201</v>
      </c>
      <c r="C9" s="231">
        <v>44</v>
      </c>
      <c r="D9" s="231">
        <v>46</v>
      </c>
      <c r="E9" s="231">
        <v>48</v>
      </c>
      <c r="F9" s="231">
        <v>44</v>
      </c>
      <c r="G9" s="231">
        <v>42</v>
      </c>
      <c r="H9" s="232">
        <v>41</v>
      </c>
      <c r="K9" s="309"/>
      <c r="L9" s="309"/>
      <c r="M9" s="309"/>
      <c r="N9" s="309"/>
      <c r="O9" s="309"/>
      <c r="P9" s="309"/>
      <c r="Q9" s="309"/>
      <c r="R9" s="309"/>
      <c r="S9" s="309"/>
    </row>
    <row r="10" spans="2:19">
      <c r="K10" s="309"/>
      <c r="L10" s="309"/>
      <c r="M10" s="309"/>
      <c r="N10" s="309"/>
      <c r="O10" s="309"/>
      <c r="P10" s="309"/>
      <c r="Q10" s="309"/>
      <c r="R10" s="309"/>
      <c r="S10" s="309"/>
    </row>
    <row r="11" spans="2:19">
      <c r="G11" s="90"/>
      <c r="K11" s="309"/>
      <c r="L11" s="309"/>
      <c r="M11" s="309"/>
      <c r="N11" s="309"/>
      <c r="O11" s="309"/>
      <c r="P11" s="309"/>
      <c r="Q11" s="309"/>
      <c r="R11" s="309"/>
      <c r="S11" s="309"/>
    </row>
    <row r="12" spans="2:19">
      <c r="K12" s="309"/>
      <c r="L12" s="309"/>
      <c r="M12" s="309"/>
      <c r="N12" s="309"/>
      <c r="O12" s="309"/>
      <c r="P12" s="309"/>
      <c r="Q12" s="309"/>
      <c r="R12" s="309"/>
      <c r="S12" s="309"/>
    </row>
    <row r="13" spans="2:19">
      <c r="B13" s="91" t="s">
        <v>195</v>
      </c>
      <c r="C13" s="92" t="s">
        <v>54</v>
      </c>
      <c r="D13" s="92" t="s">
        <v>55</v>
      </c>
      <c r="E13" s="92" t="s">
        <v>56</v>
      </c>
      <c r="F13" s="92" t="s">
        <v>57</v>
      </c>
      <c r="G13" s="92" t="s">
        <v>58</v>
      </c>
      <c r="H13" s="92" t="s">
        <v>59</v>
      </c>
      <c r="I13" s="93" t="s">
        <v>202</v>
      </c>
    </row>
    <row r="14" spans="2:19">
      <c r="B14" s="94" t="s">
        <v>196</v>
      </c>
      <c r="C14" s="95">
        <v>87</v>
      </c>
      <c r="D14" s="95">
        <v>92</v>
      </c>
      <c r="E14" s="95">
        <v>101</v>
      </c>
      <c r="F14" s="95">
        <v>121</v>
      </c>
      <c r="G14" s="95">
        <v>89</v>
      </c>
      <c r="H14" s="95">
        <v>88</v>
      </c>
      <c r="I14" s="310"/>
    </row>
    <row r="15" spans="2:19">
      <c r="B15" s="96" t="s">
        <v>203</v>
      </c>
      <c r="C15" s="97">
        <v>4.2999999999999997E-2</v>
      </c>
      <c r="D15" s="98"/>
      <c r="E15" s="99"/>
      <c r="F15" s="99"/>
      <c r="G15" s="99"/>
      <c r="H15" s="99"/>
      <c r="I15" s="310"/>
    </row>
    <row r="16" spans="2:19">
      <c r="B16" s="100" t="s">
        <v>197</v>
      </c>
      <c r="C16" s="101">
        <v>67</v>
      </c>
      <c r="D16" s="101">
        <v>66</v>
      </c>
      <c r="E16" s="101">
        <v>73</v>
      </c>
      <c r="F16" s="101">
        <v>59</v>
      </c>
      <c r="G16" s="101">
        <v>54</v>
      </c>
      <c r="H16" s="101">
        <v>61</v>
      </c>
      <c r="I16" s="308"/>
    </row>
    <row r="17" spans="2:9">
      <c r="B17" s="102" t="s">
        <v>203</v>
      </c>
      <c r="C17" s="103">
        <v>2.1999999999999999E-2</v>
      </c>
      <c r="D17" s="104"/>
      <c r="E17" s="104"/>
      <c r="F17" s="104"/>
      <c r="G17" s="104"/>
      <c r="H17" s="104"/>
      <c r="I17" s="308"/>
    </row>
    <row r="18" spans="2:9">
      <c r="B18" s="94" t="s">
        <v>198</v>
      </c>
      <c r="C18" s="95">
        <v>92</v>
      </c>
      <c r="D18" s="95">
        <v>101</v>
      </c>
      <c r="E18" s="95">
        <v>114</v>
      </c>
      <c r="F18" s="95">
        <v>125</v>
      </c>
      <c r="G18" s="95">
        <v>109</v>
      </c>
      <c r="H18" s="95">
        <v>111</v>
      </c>
      <c r="I18" s="310"/>
    </row>
    <row r="19" spans="2:9">
      <c r="B19" s="96" t="s">
        <v>203</v>
      </c>
      <c r="C19" s="97">
        <v>0.111</v>
      </c>
      <c r="D19" s="99"/>
      <c r="E19" s="99"/>
      <c r="F19" s="99"/>
      <c r="G19" s="99"/>
      <c r="H19" s="99"/>
      <c r="I19" s="310"/>
    </row>
    <row r="20" spans="2:9">
      <c r="B20" s="100" t="s">
        <v>199</v>
      </c>
      <c r="C20" s="101">
        <v>76</v>
      </c>
      <c r="D20" s="101">
        <v>71</v>
      </c>
      <c r="E20" s="101">
        <v>65</v>
      </c>
      <c r="F20" s="101">
        <v>73</v>
      </c>
      <c r="G20" s="101">
        <v>65</v>
      </c>
      <c r="H20" s="101">
        <v>51</v>
      </c>
      <c r="I20" s="308"/>
    </row>
    <row r="21" spans="2:9">
      <c r="B21" s="102" t="s">
        <v>203</v>
      </c>
      <c r="C21" s="103">
        <v>-4.2000000000000003E-2</v>
      </c>
      <c r="D21" s="104"/>
      <c r="E21" s="104"/>
      <c r="F21" s="104"/>
      <c r="G21" s="104"/>
      <c r="H21" s="104"/>
      <c r="I21" s="308"/>
    </row>
    <row r="22" spans="2:9">
      <c r="B22" s="94" t="s">
        <v>200</v>
      </c>
      <c r="C22" s="95">
        <v>12</v>
      </c>
      <c r="D22" s="95">
        <v>15</v>
      </c>
      <c r="E22" s="95">
        <v>18</v>
      </c>
      <c r="F22" s="95">
        <v>26</v>
      </c>
      <c r="G22" s="95">
        <v>13</v>
      </c>
      <c r="H22" s="95">
        <v>12</v>
      </c>
      <c r="I22" s="310"/>
    </row>
    <row r="23" spans="2:9">
      <c r="B23" s="96" t="s">
        <v>203</v>
      </c>
      <c r="C23" s="97">
        <v>0.18</v>
      </c>
      <c r="D23" s="99"/>
      <c r="E23" s="99"/>
      <c r="F23" s="99"/>
      <c r="G23" s="99"/>
      <c r="H23" s="99"/>
      <c r="I23" s="310"/>
    </row>
    <row r="24" spans="2:9">
      <c r="B24" s="100" t="s">
        <v>201</v>
      </c>
      <c r="C24" s="101">
        <v>44</v>
      </c>
      <c r="D24" s="101">
        <v>46</v>
      </c>
      <c r="E24" s="101">
        <v>48</v>
      </c>
      <c r="F24" s="101">
        <v>44</v>
      </c>
      <c r="G24" s="101">
        <v>42</v>
      </c>
      <c r="H24" s="101">
        <v>41</v>
      </c>
      <c r="I24" s="308"/>
    </row>
    <row r="25" spans="2:9">
      <c r="B25" s="102" t="s">
        <v>203</v>
      </c>
      <c r="C25" s="103">
        <v>4.8000000000000001E-2</v>
      </c>
      <c r="D25" s="104"/>
      <c r="E25" s="104"/>
      <c r="F25" s="104"/>
      <c r="G25" s="104"/>
      <c r="H25" s="104"/>
      <c r="I25" s="308"/>
    </row>
  </sheetData>
  <mergeCells count="7">
    <mergeCell ref="I24:I25"/>
    <mergeCell ref="K2:S12"/>
    <mergeCell ref="I14:I15"/>
    <mergeCell ref="I16:I17"/>
    <mergeCell ref="I18:I19"/>
    <mergeCell ref="I20:I21"/>
    <mergeCell ref="I22:I23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9F952-487B-47B2-AFEC-0AD23AAE9970}">
  <sheetPr>
    <tabColor rgb="FFFFC000"/>
  </sheetPr>
  <dimension ref="A2:E45"/>
  <sheetViews>
    <sheetView showGridLines="0" topLeftCell="A4" zoomScale="66" zoomScaleNormal="70" workbookViewId="0">
      <selection activeCell="B6" sqref="B6:B8"/>
    </sheetView>
  </sheetViews>
  <sheetFormatPr defaultColWidth="12.6640625" defaultRowHeight="13.2"/>
  <cols>
    <col min="1" max="1" width="22.6640625" style="106" customWidth="1"/>
    <col min="2" max="16384" width="12.6640625" style="106"/>
  </cols>
  <sheetData>
    <row r="2" spans="1:5">
      <c r="A2" s="319" t="s">
        <v>1290</v>
      </c>
      <c r="B2" s="105" t="s">
        <v>142</v>
      </c>
      <c r="C2" s="105" t="s">
        <v>143</v>
      </c>
      <c r="D2" s="105" t="s">
        <v>144</v>
      </c>
      <c r="E2" s="105" t="s">
        <v>167</v>
      </c>
    </row>
    <row r="3" spans="1:5">
      <c r="A3" s="83" t="s">
        <v>176</v>
      </c>
      <c r="B3" s="108">
        <v>981</v>
      </c>
      <c r="C3" s="108">
        <v>213</v>
      </c>
      <c r="D3" s="108">
        <v>688</v>
      </c>
      <c r="E3" s="109">
        <f t="shared" ref="E3:E12" si="0">SUM(B3:D3)</f>
        <v>1882</v>
      </c>
    </row>
    <row r="4" spans="1:5">
      <c r="A4" s="83" t="s">
        <v>177</v>
      </c>
      <c r="B4" s="108">
        <v>680</v>
      </c>
      <c r="C4" s="108">
        <v>454</v>
      </c>
      <c r="D4" s="108">
        <v>564</v>
      </c>
      <c r="E4" s="109">
        <f t="shared" si="0"/>
        <v>1698</v>
      </c>
    </row>
    <row r="5" spans="1:5">
      <c r="A5" s="83" t="s">
        <v>178</v>
      </c>
      <c r="B5" s="108">
        <v>854</v>
      </c>
      <c r="C5" s="108">
        <v>500</v>
      </c>
      <c r="D5" s="108">
        <v>380</v>
      </c>
      <c r="E5" s="109">
        <f t="shared" si="0"/>
        <v>1734</v>
      </c>
    </row>
    <row r="6" spans="1:5">
      <c r="A6" s="83" t="s">
        <v>179</v>
      </c>
      <c r="B6" s="108">
        <v>639</v>
      </c>
      <c r="C6" s="108">
        <v>778</v>
      </c>
      <c r="D6" s="108">
        <v>810</v>
      </c>
      <c r="E6" s="109">
        <f t="shared" si="0"/>
        <v>2227</v>
      </c>
    </row>
    <row r="7" spans="1:5">
      <c r="A7" s="83" t="s">
        <v>180</v>
      </c>
      <c r="B7" s="108">
        <v>269</v>
      </c>
      <c r="C7" s="108">
        <v>604</v>
      </c>
      <c r="D7" s="108">
        <v>277</v>
      </c>
      <c r="E7" s="109">
        <f t="shared" si="0"/>
        <v>1150</v>
      </c>
    </row>
    <row r="8" spans="1:5">
      <c r="A8" s="83" t="s">
        <v>181</v>
      </c>
      <c r="B8" s="108">
        <v>387</v>
      </c>
      <c r="C8" s="108">
        <v>895</v>
      </c>
      <c r="D8" s="108">
        <v>948</v>
      </c>
      <c r="E8" s="109">
        <f t="shared" si="0"/>
        <v>2230</v>
      </c>
    </row>
    <row r="9" spans="1:5">
      <c r="A9" s="107" t="s">
        <v>210</v>
      </c>
      <c r="B9" s="108">
        <v>775</v>
      </c>
      <c r="C9" s="108">
        <v>152</v>
      </c>
      <c r="D9" s="108">
        <v>706</v>
      </c>
      <c r="E9" s="109">
        <f t="shared" si="0"/>
        <v>1633</v>
      </c>
    </row>
    <row r="10" spans="1:5">
      <c r="A10" s="107" t="s">
        <v>211</v>
      </c>
      <c r="B10" s="108">
        <v>754</v>
      </c>
      <c r="C10" s="108">
        <v>841</v>
      </c>
      <c r="D10" s="108">
        <v>107</v>
      </c>
      <c r="E10" s="109">
        <f t="shared" si="0"/>
        <v>1702</v>
      </c>
    </row>
    <row r="11" spans="1:5">
      <c r="A11" s="107" t="s">
        <v>212</v>
      </c>
      <c r="B11" s="108">
        <v>308</v>
      </c>
      <c r="C11" s="108">
        <v>926</v>
      </c>
      <c r="D11" s="108">
        <v>764</v>
      </c>
      <c r="E11" s="109">
        <f t="shared" si="0"/>
        <v>1998</v>
      </c>
    </row>
    <row r="12" spans="1:5" ht="13.8" thickBot="1">
      <c r="A12" s="110" t="s">
        <v>39</v>
      </c>
      <c r="B12" s="111">
        <f>SUM(B3:B11)</f>
        <v>5647</v>
      </c>
      <c r="C12" s="111">
        <f>SUM(C3:C11)</f>
        <v>5363</v>
      </c>
      <c r="D12" s="111">
        <f>SUM(D3:D11)</f>
        <v>5244</v>
      </c>
      <c r="E12" s="111">
        <f t="shared" si="0"/>
        <v>16254</v>
      </c>
    </row>
    <row r="13" spans="1:5" ht="13.8" thickTop="1"/>
    <row r="14" spans="1:5">
      <c r="A14" s="320" t="s">
        <v>1291</v>
      </c>
    </row>
    <row r="39" spans="1:2">
      <c r="A39" s="107"/>
      <c r="B39" s="107"/>
    </row>
    <row r="40" spans="1:2">
      <c r="A40" s="107"/>
      <c r="B40" s="107"/>
    </row>
    <row r="41" spans="1:2">
      <c r="A41" s="107"/>
      <c r="B41" s="107"/>
    </row>
    <row r="42" spans="1:2">
      <c r="A42" s="107"/>
      <c r="B42" s="107"/>
    </row>
    <row r="43" spans="1:2">
      <c r="A43" s="107"/>
      <c r="B43" s="107"/>
    </row>
    <row r="44" spans="1:2">
      <c r="A44" s="107"/>
      <c r="B44" s="107"/>
    </row>
    <row r="45" spans="1:2">
      <c r="A45" s="107"/>
      <c r="B45" s="107"/>
    </row>
  </sheetData>
  <printOptions gridLinesSet="0"/>
  <pageMargins left="0.75" right="0.75" top="1" bottom="1" header="0.5" footer="0.5"/>
  <pageSetup orientation="portrait" horizontalDpi="360" verticalDpi="360" r:id="rId1"/>
  <headerFooter alignWithMargins="0">
    <oddHeader>&amp;A</oddHeader>
    <oddFooter>Page 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F19FE-E884-4F5D-BFAE-B85FE639E432}">
  <sheetPr>
    <tabColor rgb="FFFFC000"/>
  </sheetPr>
  <dimension ref="A1:E12"/>
  <sheetViews>
    <sheetView showGridLines="0" zoomScale="150" zoomScaleNormal="150" workbookViewId="0">
      <selection activeCell="B11" sqref="B11"/>
    </sheetView>
  </sheetViews>
  <sheetFormatPr defaultRowHeight="13.2"/>
  <cols>
    <col min="1" max="1" width="12.6640625" style="112" bestFit="1" customWidth="1"/>
    <col min="2" max="2" width="7" style="112" bestFit="1" customWidth="1"/>
    <col min="3" max="3" width="7.88671875" style="112" bestFit="1" customWidth="1"/>
    <col min="4" max="4" width="7.77734375" style="112" bestFit="1" customWidth="1"/>
    <col min="5" max="5" width="9.5546875" style="112" bestFit="1" customWidth="1"/>
    <col min="6" max="16384" width="8.88671875" style="112"/>
  </cols>
  <sheetData>
    <row r="1" spans="1:5">
      <c r="A1" s="126" t="s">
        <v>213</v>
      </c>
      <c r="B1" s="105" t="s">
        <v>142</v>
      </c>
      <c r="C1" s="105" t="s">
        <v>143</v>
      </c>
      <c r="D1" s="105" t="s">
        <v>144</v>
      </c>
      <c r="E1" s="105" t="s">
        <v>167</v>
      </c>
    </row>
    <row r="2" spans="1:5">
      <c r="A2" s="83" t="s">
        <v>176</v>
      </c>
      <c r="B2" s="108">
        <v>981</v>
      </c>
      <c r="C2" s="108">
        <v>213</v>
      </c>
      <c r="D2" s="108">
        <v>688</v>
      </c>
      <c r="E2" s="109">
        <f t="shared" ref="E2:E11" si="0">SUM(B2:D2)</f>
        <v>1882</v>
      </c>
    </row>
    <row r="3" spans="1:5">
      <c r="A3" s="83" t="s">
        <v>177</v>
      </c>
      <c r="B3" s="321">
        <v>20</v>
      </c>
      <c r="C3" s="108">
        <v>454</v>
      </c>
      <c r="D3" s="108">
        <v>564</v>
      </c>
      <c r="E3" s="109">
        <f t="shared" si="0"/>
        <v>1038</v>
      </c>
    </row>
    <row r="4" spans="1:5">
      <c r="A4" s="83" t="s">
        <v>178</v>
      </c>
      <c r="B4" s="108">
        <v>854</v>
      </c>
      <c r="C4" s="108">
        <v>500</v>
      </c>
      <c r="D4" s="108">
        <v>380</v>
      </c>
      <c r="E4" s="109">
        <f t="shared" si="0"/>
        <v>1734</v>
      </c>
    </row>
    <row r="5" spans="1:5">
      <c r="A5" s="83" t="s">
        <v>179</v>
      </c>
      <c r="B5" s="108">
        <v>639</v>
      </c>
      <c r="C5" s="108">
        <v>778</v>
      </c>
      <c r="D5" s="108">
        <v>810</v>
      </c>
      <c r="E5" s="109">
        <f t="shared" si="0"/>
        <v>2227</v>
      </c>
    </row>
    <row r="6" spans="1:5">
      <c r="A6" s="83" t="s">
        <v>180</v>
      </c>
      <c r="B6" s="108">
        <v>269</v>
      </c>
      <c r="C6" s="108">
        <v>604</v>
      </c>
      <c r="D6" s="108">
        <v>277</v>
      </c>
      <c r="E6" s="109">
        <f t="shared" si="0"/>
        <v>1150</v>
      </c>
    </row>
    <row r="7" spans="1:5">
      <c r="A7" s="83" t="s">
        <v>181</v>
      </c>
      <c r="B7" s="108">
        <v>387</v>
      </c>
      <c r="C7" s="108">
        <v>895</v>
      </c>
      <c r="D7" s="108">
        <v>948</v>
      </c>
      <c r="E7" s="109">
        <f t="shared" si="0"/>
        <v>2230</v>
      </c>
    </row>
    <row r="8" spans="1:5">
      <c r="A8" s="107" t="s">
        <v>210</v>
      </c>
      <c r="B8" s="321">
        <v>30</v>
      </c>
      <c r="C8" s="108">
        <v>152</v>
      </c>
      <c r="D8" s="108">
        <v>706</v>
      </c>
      <c r="E8" s="109">
        <f t="shared" si="0"/>
        <v>888</v>
      </c>
    </row>
    <row r="9" spans="1:5">
      <c r="A9" s="107" t="s">
        <v>211</v>
      </c>
      <c r="B9" s="108">
        <v>754</v>
      </c>
      <c r="C9" s="108">
        <v>841</v>
      </c>
      <c r="D9" s="108">
        <v>107</v>
      </c>
      <c r="E9" s="109">
        <f t="shared" si="0"/>
        <v>1702</v>
      </c>
    </row>
    <row r="10" spans="1:5">
      <c r="A10" s="107" t="s">
        <v>212</v>
      </c>
      <c r="B10" s="321">
        <v>50</v>
      </c>
      <c r="C10" s="108">
        <v>926</v>
      </c>
      <c r="D10" s="108">
        <v>764</v>
      </c>
      <c r="E10" s="109">
        <f t="shared" si="0"/>
        <v>1740</v>
      </c>
    </row>
    <row r="11" spans="1:5" ht="13.8" thickBot="1">
      <c r="A11" s="110" t="s">
        <v>39</v>
      </c>
      <c r="B11" s="111">
        <f>SUM(B2:B10)</f>
        <v>3984</v>
      </c>
      <c r="C11" s="111">
        <f>SUM(C2:C10)</f>
        <v>5363</v>
      </c>
      <c r="D11" s="111">
        <f>SUM(D2:D10)</f>
        <v>5244</v>
      </c>
      <c r="E11" s="111">
        <f t="shared" si="0"/>
        <v>14591</v>
      </c>
    </row>
    <row r="12" spans="1:5" ht="13.8" thickTop="1"/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23A41-5B0C-413D-AC26-9EEFF9A68C04}">
  <sheetPr>
    <tabColor rgb="FFFFC000"/>
  </sheetPr>
  <dimension ref="B2:S37"/>
  <sheetViews>
    <sheetView showGridLines="0" topLeftCell="A24" workbookViewId="0">
      <selection activeCell="G27" sqref="G27"/>
    </sheetView>
  </sheetViews>
  <sheetFormatPr defaultColWidth="9.109375" defaultRowHeight="14.4"/>
  <cols>
    <col min="1" max="1" width="5.88671875" style="115" customWidth="1"/>
    <col min="2" max="2" width="13.6640625" style="114" bestFit="1" customWidth="1"/>
    <col min="3" max="3" width="9.6640625" style="114" bestFit="1" customWidth="1"/>
    <col min="4" max="4" width="14.6640625" style="114" bestFit="1" customWidth="1"/>
    <col min="5" max="5" width="15.5546875" style="115" bestFit="1" customWidth="1"/>
    <col min="6" max="16384" width="9.109375" style="115"/>
  </cols>
  <sheetData>
    <row r="2" spans="2:19">
      <c r="B2" s="113" t="s">
        <v>215</v>
      </c>
      <c r="C2" s="113" t="s">
        <v>216</v>
      </c>
      <c r="E2" s="322">
        <f>13.266*2025-26407</f>
        <v>456.65000000000146</v>
      </c>
      <c r="R2" s="112"/>
      <c r="S2" s="112"/>
    </row>
    <row r="3" spans="2:19">
      <c r="B3" s="116">
        <v>1991</v>
      </c>
      <c r="C3" s="116">
        <v>18</v>
      </c>
      <c r="R3" s="112"/>
      <c r="S3" s="112"/>
    </row>
    <row r="4" spans="2:19">
      <c r="B4" s="116">
        <v>1992</v>
      </c>
      <c r="C4" s="116">
        <v>28</v>
      </c>
      <c r="R4" s="112"/>
      <c r="S4" s="112"/>
    </row>
    <row r="5" spans="2:19">
      <c r="B5" s="116">
        <v>1993</v>
      </c>
      <c r="C5" s="116">
        <v>26</v>
      </c>
      <c r="R5" s="112"/>
      <c r="S5" s="112"/>
    </row>
    <row r="6" spans="2:19">
      <c r="B6" s="116">
        <v>1994</v>
      </c>
      <c r="C6" s="116">
        <v>43</v>
      </c>
      <c r="R6" s="112"/>
      <c r="S6" s="112"/>
    </row>
    <row r="7" spans="2:19">
      <c r="B7" s="116">
        <v>1995</v>
      </c>
      <c r="C7" s="116">
        <v>55</v>
      </c>
      <c r="R7" s="112"/>
      <c r="S7" s="112"/>
    </row>
    <row r="8" spans="2:19">
      <c r="B8" s="116">
        <v>1996</v>
      </c>
      <c r="C8" s="116">
        <v>54</v>
      </c>
      <c r="R8" s="112"/>
      <c r="S8" s="112"/>
    </row>
    <row r="9" spans="2:19">
      <c r="B9" s="116">
        <v>1997</v>
      </c>
      <c r="C9" s="116">
        <v>82</v>
      </c>
      <c r="R9" s="112"/>
      <c r="S9" s="112"/>
    </row>
    <row r="10" spans="2:19">
      <c r="B10" s="116">
        <v>1998</v>
      </c>
      <c r="C10" s="116">
        <v>86</v>
      </c>
      <c r="R10" s="112"/>
      <c r="S10" s="112"/>
    </row>
    <row r="11" spans="2:19">
      <c r="B11" s="116">
        <v>1999</v>
      </c>
      <c r="C11" s="116">
        <v>108</v>
      </c>
      <c r="R11" s="112"/>
      <c r="S11" s="112"/>
    </row>
    <row r="12" spans="2:19">
      <c r="B12" s="116">
        <v>2000</v>
      </c>
      <c r="C12" s="116">
        <v>121</v>
      </c>
      <c r="R12" s="112"/>
      <c r="S12" s="112"/>
    </row>
    <row r="13" spans="2:19">
      <c r="B13" s="116">
        <v>2001</v>
      </c>
      <c r="C13" s="116">
        <v>155</v>
      </c>
      <c r="R13" s="112"/>
      <c r="S13" s="112"/>
    </row>
    <row r="14" spans="2:19">
      <c r="B14" s="116">
        <v>2002</v>
      </c>
      <c r="C14" s="116">
        <v>158</v>
      </c>
      <c r="R14" s="112"/>
      <c r="S14" s="112"/>
    </row>
    <row r="31" spans="2:5" ht="15" thickBot="1"/>
    <row r="32" spans="2:5" ht="15" thickBot="1">
      <c r="B32" s="117" t="s">
        <v>1146</v>
      </c>
      <c r="C32" s="118" t="s">
        <v>1151</v>
      </c>
      <c r="D32" s="118" t="s">
        <v>1145</v>
      </c>
      <c r="E32" s="119" t="s">
        <v>204</v>
      </c>
    </row>
    <row r="33" spans="2:5">
      <c r="B33" s="120" t="s">
        <v>1147</v>
      </c>
      <c r="C33" s="114">
        <v>8.39</v>
      </c>
      <c r="D33" s="114">
        <v>83.91</v>
      </c>
      <c r="E33" s="170">
        <v>36200</v>
      </c>
    </row>
    <row r="34" spans="2:5">
      <c r="B34" s="120" t="s">
        <v>1148</v>
      </c>
      <c r="C34" s="114">
        <v>10.4</v>
      </c>
      <c r="D34" s="114">
        <v>81.27</v>
      </c>
      <c r="E34" s="170">
        <v>30400</v>
      </c>
    </row>
    <row r="35" spans="2:5">
      <c r="B35" s="120" t="s">
        <v>1149</v>
      </c>
      <c r="C35" s="114">
        <v>15.2</v>
      </c>
      <c r="D35" s="114">
        <v>72.790000000000006</v>
      </c>
      <c r="E35" s="170">
        <v>36700</v>
      </c>
    </row>
    <row r="36" spans="2:5">
      <c r="B36" s="120" t="s">
        <v>1150</v>
      </c>
      <c r="C36" s="114">
        <v>15.81</v>
      </c>
      <c r="D36" s="114">
        <v>80.319999999999993</v>
      </c>
      <c r="E36" s="170">
        <v>41700</v>
      </c>
    </row>
    <row r="37" spans="2:5" ht="15" thickBot="1">
      <c r="B37" s="121" t="s">
        <v>207</v>
      </c>
      <c r="C37" s="122">
        <v>20.6</v>
      </c>
      <c r="D37" s="122">
        <v>67.14</v>
      </c>
      <c r="E37" s="171">
        <v>3900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EDE3E-D79B-4F06-B5A5-B815AD4BE457}">
  <sheetPr>
    <tabColor rgb="FFFFC000"/>
  </sheetPr>
  <dimension ref="A1:S12"/>
  <sheetViews>
    <sheetView showGridLines="0" zoomScale="140" zoomScaleNormal="140" workbookViewId="0">
      <selection activeCell="G3" sqref="G3"/>
    </sheetView>
  </sheetViews>
  <sheetFormatPr defaultRowHeight="13.2"/>
  <cols>
    <col min="1" max="1" width="22.6640625" style="112" customWidth="1"/>
    <col min="2" max="16384" width="8.88671875" style="112"/>
  </cols>
  <sheetData>
    <row r="1" spans="1:19">
      <c r="A1" s="126" t="s">
        <v>213</v>
      </c>
      <c r="B1" s="105" t="s">
        <v>142</v>
      </c>
      <c r="C1" s="105" t="s">
        <v>143</v>
      </c>
      <c r="D1" s="105" t="s">
        <v>1292</v>
      </c>
      <c r="E1" s="105" t="s">
        <v>167</v>
      </c>
    </row>
    <row r="2" spans="1:19">
      <c r="A2" s="83" t="s">
        <v>176</v>
      </c>
      <c r="B2" s="108">
        <v>981</v>
      </c>
      <c r="C2" s="108">
        <v>213</v>
      </c>
      <c r="D2" s="108">
        <f>$G$2</f>
        <v>850</v>
      </c>
      <c r="E2" s="109">
        <f t="shared" ref="E2:E11" si="0">SUM(B2:D2)</f>
        <v>2044</v>
      </c>
      <c r="G2" s="323">
        <v>850</v>
      </c>
    </row>
    <row r="3" spans="1:19">
      <c r="A3" s="83" t="s">
        <v>177</v>
      </c>
      <c r="B3" s="108">
        <v>680</v>
      </c>
      <c r="C3" s="108">
        <v>454</v>
      </c>
      <c r="D3" s="108">
        <f t="shared" ref="D3:D10" si="1">$G$2</f>
        <v>850</v>
      </c>
      <c r="E3" s="109">
        <f t="shared" si="0"/>
        <v>1984</v>
      </c>
    </row>
    <row r="4" spans="1:19">
      <c r="A4" s="83" t="s">
        <v>178</v>
      </c>
      <c r="B4" s="108">
        <v>854</v>
      </c>
      <c r="C4" s="108">
        <v>500</v>
      </c>
      <c r="D4" s="108">
        <f t="shared" si="1"/>
        <v>850</v>
      </c>
      <c r="E4" s="109">
        <f t="shared" si="0"/>
        <v>2204</v>
      </c>
    </row>
    <row r="5" spans="1:19">
      <c r="A5" s="83" t="s">
        <v>179</v>
      </c>
      <c r="B5" s="108">
        <v>639</v>
      </c>
      <c r="C5" s="108">
        <v>778</v>
      </c>
      <c r="D5" s="108">
        <f t="shared" si="1"/>
        <v>850</v>
      </c>
      <c r="E5" s="109">
        <f t="shared" si="0"/>
        <v>2267</v>
      </c>
    </row>
    <row r="6" spans="1:19">
      <c r="A6" s="83" t="s">
        <v>180</v>
      </c>
      <c r="B6" s="108">
        <v>269</v>
      </c>
      <c r="C6" s="108">
        <v>604</v>
      </c>
      <c r="D6" s="108">
        <f t="shared" si="1"/>
        <v>850</v>
      </c>
      <c r="E6" s="109">
        <f t="shared" si="0"/>
        <v>1723</v>
      </c>
    </row>
    <row r="7" spans="1:19">
      <c r="A7" s="83" t="s">
        <v>181</v>
      </c>
      <c r="B7" s="108">
        <v>387</v>
      </c>
      <c r="C7" s="108">
        <v>895</v>
      </c>
      <c r="D7" s="108">
        <f t="shared" si="1"/>
        <v>850</v>
      </c>
      <c r="E7" s="109">
        <f t="shared" si="0"/>
        <v>2132</v>
      </c>
    </row>
    <row r="8" spans="1:19">
      <c r="A8" s="107" t="s">
        <v>210</v>
      </c>
      <c r="B8" s="108">
        <v>775</v>
      </c>
      <c r="C8" s="108">
        <v>152</v>
      </c>
      <c r="D8" s="108">
        <f t="shared" si="1"/>
        <v>850</v>
      </c>
      <c r="E8" s="109">
        <f t="shared" si="0"/>
        <v>1777</v>
      </c>
    </row>
    <row r="9" spans="1:19">
      <c r="A9" s="107" t="s">
        <v>211</v>
      </c>
      <c r="B9" s="108">
        <v>754</v>
      </c>
      <c r="C9" s="108">
        <v>841</v>
      </c>
      <c r="D9" s="108">
        <f t="shared" si="1"/>
        <v>850</v>
      </c>
      <c r="E9" s="109">
        <f t="shared" si="0"/>
        <v>2445</v>
      </c>
    </row>
    <row r="10" spans="1:19">
      <c r="A10" s="107" t="s">
        <v>212</v>
      </c>
      <c r="B10" s="108">
        <v>308</v>
      </c>
      <c r="C10" s="108">
        <v>926</v>
      </c>
      <c r="D10" s="108">
        <f t="shared" si="1"/>
        <v>850</v>
      </c>
      <c r="E10" s="109">
        <f t="shared" si="0"/>
        <v>2084</v>
      </c>
    </row>
    <row r="11" spans="1:19" ht="13.8" thickBot="1">
      <c r="A11" s="110" t="s">
        <v>39</v>
      </c>
      <c r="B11" s="111">
        <f>SUM(B2:B10)</f>
        <v>5647</v>
      </c>
      <c r="C11" s="111">
        <f>SUM(C2:C10)</f>
        <v>5363</v>
      </c>
      <c r="D11" s="111">
        <f>SUM(D2:D10)</f>
        <v>7650</v>
      </c>
      <c r="E11" s="111">
        <f t="shared" si="0"/>
        <v>18660</v>
      </c>
    </row>
    <row r="12" spans="1:19" ht="13.8" thickTop="1">
      <c r="S12" s="123"/>
    </row>
  </sheetData>
  <printOptions gridLinesSet="0"/>
  <pageMargins left="0.75" right="0.75" top="1" bottom="1" header="0.5" footer="0.5"/>
  <pageSetup orientation="portrait" horizontalDpi="4294967293" verticalDpi="4294967293" r:id="rId1"/>
  <headerFooter alignWithMargins="0">
    <oddHeader>&amp;A</oddHeader>
    <oddFooter>Page 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5445F-0770-4816-A06F-6D0DF59A9CF2}">
  <sheetPr>
    <tabColor rgb="FFFFC000"/>
  </sheetPr>
  <dimension ref="A1:E10"/>
  <sheetViews>
    <sheetView zoomScale="130" zoomScaleNormal="130" workbookViewId="0">
      <selection sqref="A1:C10"/>
    </sheetView>
  </sheetViews>
  <sheetFormatPr defaultRowHeight="13.2"/>
  <cols>
    <col min="1" max="1" width="19.33203125" style="112" bestFit="1" customWidth="1"/>
    <col min="2" max="2" width="16.109375" style="125" customWidth="1"/>
    <col min="3" max="3" width="13.6640625" style="125" bestFit="1" customWidth="1"/>
    <col min="4" max="4" width="8.88671875" style="112"/>
    <col min="5" max="5" width="16" style="112" bestFit="1" customWidth="1"/>
    <col min="6" max="16384" width="8.88671875" style="112"/>
  </cols>
  <sheetData>
    <row r="1" spans="1:5">
      <c r="A1" s="126" t="s">
        <v>213</v>
      </c>
      <c r="B1" s="124" t="s">
        <v>208</v>
      </c>
      <c r="C1" s="124" t="s">
        <v>209</v>
      </c>
      <c r="E1" s="127" t="s">
        <v>214</v>
      </c>
    </row>
    <row r="2" spans="1:5">
      <c r="A2" s="83" t="s">
        <v>176</v>
      </c>
      <c r="B2" s="128">
        <v>750</v>
      </c>
      <c r="C2" s="129">
        <f>B2*$E$2</f>
        <v>262500</v>
      </c>
      <c r="E2" s="125">
        <v>350</v>
      </c>
    </row>
    <row r="3" spans="1:5">
      <c r="A3" s="83" t="s">
        <v>177</v>
      </c>
      <c r="B3" s="128">
        <v>200</v>
      </c>
      <c r="C3" s="129">
        <f t="shared" ref="C3:C10" si="0">B3*$E$2</f>
        <v>70000</v>
      </c>
    </row>
    <row r="4" spans="1:5">
      <c r="A4" s="83" t="s">
        <v>178</v>
      </c>
      <c r="B4" s="128">
        <v>600</v>
      </c>
      <c r="C4" s="129">
        <f t="shared" si="0"/>
        <v>210000</v>
      </c>
    </row>
    <row r="5" spans="1:5">
      <c r="A5" s="83" t="s">
        <v>179</v>
      </c>
      <c r="B5" s="128">
        <v>100</v>
      </c>
      <c r="C5" s="129">
        <f t="shared" si="0"/>
        <v>35000</v>
      </c>
    </row>
    <row r="6" spans="1:5">
      <c r="A6" s="83" t="s">
        <v>180</v>
      </c>
      <c r="B6" s="128">
        <v>200</v>
      </c>
      <c r="C6" s="129">
        <f t="shared" si="0"/>
        <v>70000</v>
      </c>
    </row>
    <row r="7" spans="1:5">
      <c r="A7" s="83" t="s">
        <v>181</v>
      </c>
      <c r="B7" s="128">
        <v>800</v>
      </c>
      <c r="C7" s="129">
        <f t="shared" si="0"/>
        <v>280000</v>
      </c>
    </row>
    <row r="8" spans="1:5">
      <c r="A8" s="107" t="s">
        <v>210</v>
      </c>
      <c r="B8" s="128">
        <v>850</v>
      </c>
      <c r="C8" s="129">
        <f t="shared" si="0"/>
        <v>297500</v>
      </c>
    </row>
    <row r="9" spans="1:5">
      <c r="A9" s="107" t="s">
        <v>211</v>
      </c>
      <c r="B9" s="128">
        <v>325</v>
      </c>
      <c r="C9" s="129">
        <f t="shared" si="0"/>
        <v>113750</v>
      </c>
    </row>
    <row r="10" spans="1:5">
      <c r="A10" s="107" t="s">
        <v>212</v>
      </c>
      <c r="B10" s="128">
        <v>450</v>
      </c>
      <c r="C10" s="129">
        <f t="shared" si="0"/>
        <v>157500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DFA55-875D-4EB1-B564-DDAB1AB08108}">
  <sheetPr>
    <tabColor rgb="FFFFC000"/>
  </sheetPr>
  <dimension ref="A1:F56"/>
  <sheetViews>
    <sheetView workbookViewId="0">
      <selection activeCell="C1" activeCellId="1" sqref="A1:A56 C1:C56"/>
    </sheetView>
  </sheetViews>
  <sheetFormatPr defaultRowHeight="14.4"/>
  <cols>
    <col min="1" max="1" width="22.88671875" bestFit="1" customWidth="1"/>
    <col min="2" max="2" width="26.88671875" style="30" bestFit="1" customWidth="1"/>
    <col min="3" max="3" width="12.6640625" style="30" bestFit="1" customWidth="1"/>
    <col min="5" max="5" width="13.44140625" bestFit="1" customWidth="1"/>
    <col min="6" max="6" width="14" bestFit="1" customWidth="1"/>
  </cols>
  <sheetData>
    <row r="1" spans="1:6">
      <c r="A1" s="175" t="s">
        <v>1170</v>
      </c>
      <c r="B1" s="174" t="s">
        <v>1171</v>
      </c>
      <c r="C1" s="324" t="s">
        <v>1169</v>
      </c>
      <c r="E1" s="326" t="s">
        <v>1168</v>
      </c>
      <c r="F1" s="326" t="s">
        <v>1169</v>
      </c>
    </row>
    <row r="2" spans="1:6">
      <c r="A2" s="76" t="s">
        <v>1124</v>
      </c>
      <c r="B2" s="172">
        <v>83154997</v>
      </c>
      <c r="C2" s="325" t="str">
        <f>VLOOKUP(B2,$E$2:$F$4,2,1)</f>
        <v>Nagy</v>
      </c>
      <c r="E2" s="326">
        <v>0</v>
      </c>
      <c r="F2" s="326" t="s">
        <v>1165</v>
      </c>
    </row>
    <row r="3" spans="1:6">
      <c r="A3" s="76" t="s">
        <v>1115</v>
      </c>
      <c r="B3" s="172">
        <v>82887000</v>
      </c>
      <c r="C3" s="325" t="str">
        <f t="shared" ref="C2:C33" si="0">VLOOKUP(B3,$E$2:$F$4,2,1)</f>
        <v>Nagy</v>
      </c>
      <c r="E3" s="327">
        <v>5000000</v>
      </c>
      <c r="F3" s="326" t="s">
        <v>1166</v>
      </c>
    </row>
    <row r="4" spans="1:6">
      <c r="A4" s="76" t="s">
        <v>1110</v>
      </c>
      <c r="B4" s="172">
        <v>67076000</v>
      </c>
      <c r="C4" s="325" t="str">
        <f t="shared" si="0"/>
        <v>Nagy</v>
      </c>
      <c r="E4" s="327">
        <v>10000000</v>
      </c>
      <c r="F4" s="326" t="s">
        <v>1167</v>
      </c>
    </row>
    <row r="5" spans="1:6">
      <c r="A5" s="76" t="s">
        <v>1131</v>
      </c>
      <c r="B5" s="172">
        <v>66796807</v>
      </c>
      <c r="C5" s="325" t="str">
        <f t="shared" si="0"/>
        <v>Nagy</v>
      </c>
    </row>
    <row r="6" spans="1:6">
      <c r="A6" s="76" t="s">
        <v>1107</v>
      </c>
      <c r="B6" s="172">
        <v>60390560</v>
      </c>
      <c r="C6" s="325" t="str">
        <f t="shared" si="0"/>
        <v>Nagy</v>
      </c>
    </row>
    <row r="7" spans="1:6">
      <c r="A7" s="76" t="s">
        <v>205</v>
      </c>
      <c r="B7" s="172">
        <v>46733038</v>
      </c>
      <c r="C7" s="325" t="str">
        <f t="shared" si="0"/>
        <v>Nagy</v>
      </c>
    </row>
    <row r="8" spans="1:6">
      <c r="A8" s="76" t="s">
        <v>1098</v>
      </c>
      <c r="B8" s="172">
        <v>41660982</v>
      </c>
      <c r="C8" s="325" t="str">
        <f t="shared" si="0"/>
        <v>Nagy</v>
      </c>
    </row>
    <row r="9" spans="1:6">
      <c r="A9" s="76" t="s">
        <v>1139</v>
      </c>
      <c r="B9" s="172">
        <v>38433600</v>
      </c>
      <c r="C9" s="325" t="str">
        <f t="shared" si="0"/>
        <v>Nagy</v>
      </c>
    </row>
    <row r="10" spans="1:6">
      <c r="A10" s="76" t="s">
        <v>1123</v>
      </c>
      <c r="B10" s="172">
        <v>19523621</v>
      </c>
      <c r="C10" s="325" t="str">
        <f t="shared" si="0"/>
        <v>Nagy</v>
      </c>
    </row>
    <row r="11" spans="1:6">
      <c r="A11" s="76" t="s">
        <v>1109</v>
      </c>
      <c r="B11" s="172">
        <v>17417600</v>
      </c>
      <c r="C11" s="325" t="str">
        <f t="shared" si="0"/>
        <v>Nagy</v>
      </c>
    </row>
    <row r="12" spans="1:6">
      <c r="A12" s="76" t="s">
        <v>1138</v>
      </c>
      <c r="B12" s="172">
        <v>11449656</v>
      </c>
      <c r="C12" s="325" t="str">
        <f t="shared" si="0"/>
        <v>Nagy</v>
      </c>
    </row>
    <row r="13" spans="1:6">
      <c r="A13" s="76" t="s">
        <v>1144</v>
      </c>
      <c r="B13" s="172">
        <v>10768193</v>
      </c>
      <c r="C13" s="325" t="str">
        <f t="shared" si="0"/>
        <v>Nagy</v>
      </c>
    </row>
    <row r="14" spans="1:6">
      <c r="A14" s="76" t="s">
        <v>1142</v>
      </c>
      <c r="B14" s="172">
        <v>10627794</v>
      </c>
      <c r="C14" s="325" t="str">
        <f t="shared" si="0"/>
        <v>Nagy</v>
      </c>
    </row>
    <row r="15" spans="1:6">
      <c r="A15" s="76" t="s">
        <v>1133</v>
      </c>
      <c r="B15" s="172">
        <v>10319601</v>
      </c>
      <c r="C15" s="325" t="str">
        <f t="shared" si="0"/>
        <v>Nagy</v>
      </c>
    </row>
    <row r="16" spans="1:6">
      <c r="A16" s="76" t="s">
        <v>1134</v>
      </c>
      <c r="B16" s="172">
        <v>10276617</v>
      </c>
      <c r="C16" s="325" t="str">
        <f t="shared" si="0"/>
        <v>Nagy</v>
      </c>
    </row>
    <row r="17" spans="1:3">
      <c r="A17" s="76" t="s">
        <v>1164</v>
      </c>
      <c r="B17" s="172">
        <v>10127874</v>
      </c>
      <c r="C17" s="325" t="str">
        <f t="shared" si="0"/>
        <v>Nagy</v>
      </c>
    </row>
    <row r="18" spans="1:3">
      <c r="A18" s="76" t="s">
        <v>1104</v>
      </c>
      <c r="B18" s="172">
        <v>9771000</v>
      </c>
      <c r="C18" s="325" t="str">
        <f t="shared" si="0"/>
        <v>Közepes</v>
      </c>
    </row>
    <row r="19" spans="1:3">
      <c r="A19" s="76" t="s">
        <v>1163</v>
      </c>
      <c r="B19" s="172">
        <v>9477100</v>
      </c>
      <c r="C19" s="325" t="str">
        <f t="shared" si="0"/>
        <v>Közepes</v>
      </c>
    </row>
    <row r="20" spans="1:3">
      <c r="A20" s="76" t="s">
        <v>1132</v>
      </c>
      <c r="B20" s="172">
        <v>8857960</v>
      </c>
      <c r="C20" s="325" t="str">
        <f t="shared" si="0"/>
        <v>Közepes</v>
      </c>
    </row>
    <row r="21" spans="1:3">
      <c r="A21" s="76" t="s">
        <v>1114</v>
      </c>
      <c r="B21" s="172">
        <v>8526932</v>
      </c>
      <c r="C21" s="325" t="str">
        <f t="shared" si="0"/>
        <v>Közepes</v>
      </c>
    </row>
    <row r="22" spans="1:3">
      <c r="A22" s="76" t="s">
        <v>1118</v>
      </c>
      <c r="B22" s="172">
        <v>7000039</v>
      </c>
      <c r="C22" s="325" t="str">
        <f t="shared" si="0"/>
        <v>Közepes</v>
      </c>
    </row>
    <row r="23" spans="1:3">
      <c r="A23" s="76" t="s">
        <v>1137</v>
      </c>
      <c r="B23" s="172">
        <v>6963764</v>
      </c>
      <c r="C23" s="325" t="str">
        <f t="shared" si="0"/>
        <v>Közepes</v>
      </c>
    </row>
    <row r="24" spans="1:3">
      <c r="A24" s="76" t="s">
        <v>1141</v>
      </c>
      <c r="B24" s="172">
        <v>5806015</v>
      </c>
      <c r="C24" s="325" t="str">
        <f t="shared" si="0"/>
        <v>Közepes</v>
      </c>
    </row>
    <row r="25" spans="1:3">
      <c r="A25" s="76" t="s">
        <v>1136</v>
      </c>
      <c r="B25" s="172">
        <v>5522015</v>
      </c>
      <c r="C25" s="325" t="str">
        <f t="shared" si="0"/>
        <v>Közepes</v>
      </c>
    </row>
    <row r="26" spans="1:3">
      <c r="A26" s="76" t="s">
        <v>1120</v>
      </c>
      <c r="B26" s="172">
        <v>5445087</v>
      </c>
      <c r="C26" s="325" t="str">
        <f t="shared" si="0"/>
        <v>Közepes</v>
      </c>
    </row>
    <row r="27" spans="1:3">
      <c r="A27" s="76" t="s">
        <v>1129</v>
      </c>
      <c r="B27" s="172">
        <v>5323933</v>
      </c>
      <c r="C27" s="325" t="str">
        <f t="shared" si="0"/>
        <v>Közepes</v>
      </c>
    </row>
    <row r="28" spans="1:3">
      <c r="A28" s="76" t="s">
        <v>206</v>
      </c>
      <c r="B28" s="172">
        <v>4921500</v>
      </c>
      <c r="C28" s="325" t="str">
        <f t="shared" si="0"/>
        <v>Kicsi</v>
      </c>
    </row>
    <row r="29" spans="1:3">
      <c r="A29" s="76" t="s">
        <v>1143</v>
      </c>
      <c r="B29" s="172">
        <v>4105493</v>
      </c>
      <c r="C29" s="325" t="str">
        <f t="shared" si="0"/>
        <v>Kicsi</v>
      </c>
    </row>
    <row r="30" spans="1:3">
      <c r="A30" s="76" t="s">
        <v>1162</v>
      </c>
      <c r="B30" s="172">
        <v>3729600</v>
      </c>
      <c r="C30" s="325" t="str">
        <f t="shared" si="0"/>
        <v>Kicsi</v>
      </c>
    </row>
    <row r="31" spans="1:3">
      <c r="A31" s="76" t="s">
        <v>1121</v>
      </c>
      <c r="B31" s="172">
        <v>3511372</v>
      </c>
      <c r="C31" s="325" t="str">
        <f t="shared" si="0"/>
        <v>Kicsi</v>
      </c>
    </row>
    <row r="32" spans="1:3">
      <c r="A32" s="76" t="s">
        <v>1161</v>
      </c>
      <c r="B32" s="172">
        <v>2956900</v>
      </c>
      <c r="C32" s="325" t="str">
        <f t="shared" si="0"/>
        <v>Kicsi</v>
      </c>
    </row>
    <row r="33" spans="1:3">
      <c r="A33" s="76" t="s">
        <v>1128</v>
      </c>
      <c r="B33" s="172">
        <v>2878549</v>
      </c>
      <c r="C33" s="325" t="str">
        <f t="shared" si="0"/>
        <v>Kicsi</v>
      </c>
    </row>
    <row r="34" spans="1:3">
      <c r="A34" s="76" t="s">
        <v>1140</v>
      </c>
      <c r="B34" s="172">
        <v>2794090</v>
      </c>
      <c r="C34" s="325" t="str">
        <f t="shared" ref="C34:C56" si="1">VLOOKUP(B34,$E$2:$F$4,2,1)</f>
        <v>Kicsi</v>
      </c>
    </row>
    <row r="35" spans="1:3">
      <c r="A35" s="76" t="s">
        <v>1160</v>
      </c>
      <c r="B35" s="172">
        <v>2681735</v>
      </c>
      <c r="C35" s="325" t="str">
        <f t="shared" si="1"/>
        <v>Kicsi</v>
      </c>
    </row>
    <row r="36" spans="1:3">
      <c r="A36" s="76" t="s">
        <v>1159</v>
      </c>
      <c r="B36" s="172">
        <v>2075301</v>
      </c>
      <c r="C36" s="325" t="str">
        <f t="shared" si="1"/>
        <v>Kicsi</v>
      </c>
    </row>
    <row r="37" spans="1:3">
      <c r="A37" s="76" t="s">
        <v>1117</v>
      </c>
      <c r="B37" s="172">
        <v>2070050</v>
      </c>
      <c r="C37" s="325" t="str">
        <f t="shared" si="1"/>
        <v>Kicsi</v>
      </c>
    </row>
    <row r="38" spans="1:3">
      <c r="A38" s="76" t="s">
        <v>1135</v>
      </c>
      <c r="B38" s="172">
        <v>1921300</v>
      </c>
      <c r="C38" s="325" t="str">
        <f t="shared" si="1"/>
        <v>Kicsi</v>
      </c>
    </row>
    <row r="39" spans="1:3">
      <c r="A39" s="76" t="s">
        <v>1130</v>
      </c>
      <c r="B39" s="172">
        <v>1798506</v>
      </c>
      <c r="C39" s="325" t="str">
        <f t="shared" si="1"/>
        <v>Kicsi</v>
      </c>
    </row>
    <row r="40" spans="1:3">
      <c r="A40" s="76" t="s">
        <v>1101</v>
      </c>
      <c r="B40" s="172">
        <v>1328976</v>
      </c>
      <c r="C40" s="325" t="str">
        <f t="shared" si="1"/>
        <v>Kicsi</v>
      </c>
    </row>
    <row r="41" spans="1:3">
      <c r="A41" s="76" t="s">
        <v>1112</v>
      </c>
      <c r="B41" s="172">
        <v>864200</v>
      </c>
      <c r="C41" s="325" t="str">
        <f t="shared" si="1"/>
        <v>Kicsi</v>
      </c>
    </row>
    <row r="42" spans="1:3">
      <c r="A42" s="76" t="s">
        <v>1106</v>
      </c>
      <c r="B42" s="172">
        <v>626108</v>
      </c>
      <c r="C42" s="325" t="str">
        <f t="shared" si="1"/>
        <v>Kicsi</v>
      </c>
    </row>
    <row r="43" spans="1:3">
      <c r="A43" s="76" t="s">
        <v>1126</v>
      </c>
      <c r="B43" s="172">
        <v>622359</v>
      </c>
      <c r="C43" s="325" t="str">
        <f t="shared" si="1"/>
        <v>Kicsi</v>
      </c>
    </row>
    <row r="44" spans="1:3">
      <c r="A44" s="76" t="s">
        <v>1122</v>
      </c>
      <c r="B44" s="172">
        <v>514564</v>
      </c>
      <c r="C44" s="325" t="str">
        <f t="shared" si="1"/>
        <v>Kicsi</v>
      </c>
    </row>
    <row r="45" spans="1:3">
      <c r="A45" s="76" t="s">
        <v>1119</v>
      </c>
      <c r="B45" s="172">
        <v>355620</v>
      </c>
      <c r="C45" s="325" t="str">
        <f t="shared" si="1"/>
        <v>Kicsi</v>
      </c>
    </row>
    <row r="46" spans="1:3">
      <c r="A46" s="76" t="s">
        <v>1158</v>
      </c>
      <c r="B46" s="172">
        <v>105500</v>
      </c>
      <c r="C46" s="325" t="str">
        <f t="shared" si="1"/>
        <v>Kicsi</v>
      </c>
    </row>
    <row r="47" spans="1:3">
      <c r="A47" s="76" t="s">
        <v>1157</v>
      </c>
      <c r="B47" s="172">
        <v>83314</v>
      </c>
      <c r="C47" s="325" t="str">
        <f t="shared" si="1"/>
        <v>Kicsi</v>
      </c>
    </row>
    <row r="48" spans="1:3">
      <c r="A48" s="76" t="s">
        <v>1116</v>
      </c>
      <c r="B48" s="172">
        <v>74794</v>
      </c>
      <c r="C48" s="325" t="str">
        <f t="shared" si="1"/>
        <v>Kicsi</v>
      </c>
    </row>
    <row r="49" spans="1:3">
      <c r="A49" s="76" t="s">
        <v>1156</v>
      </c>
      <c r="B49" s="172">
        <v>62063</v>
      </c>
      <c r="C49" s="325" t="str">
        <f t="shared" si="1"/>
        <v>Kicsi</v>
      </c>
    </row>
    <row r="50" spans="1:3">
      <c r="A50" s="76" t="s">
        <v>1155</v>
      </c>
      <c r="B50" s="172">
        <v>51237</v>
      </c>
      <c r="C50" s="325" t="str">
        <f t="shared" si="1"/>
        <v>Kicsi</v>
      </c>
    </row>
    <row r="51" spans="1:3">
      <c r="A51" s="76" t="s">
        <v>1108</v>
      </c>
      <c r="B51" s="172">
        <v>38300</v>
      </c>
      <c r="C51" s="325" t="str">
        <f t="shared" si="1"/>
        <v>Kicsi</v>
      </c>
    </row>
    <row r="52" spans="1:3">
      <c r="A52" s="76" t="s">
        <v>1125</v>
      </c>
      <c r="B52" s="172">
        <v>38201</v>
      </c>
      <c r="C52" s="325" t="str">
        <f t="shared" si="1"/>
        <v>Kicsi</v>
      </c>
    </row>
    <row r="53" spans="1:3">
      <c r="A53" s="76" t="s">
        <v>1154</v>
      </c>
      <c r="B53" s="172">
        <v>33573</v>
      </c>
      <c r="C53" s="325" t="str">
        <f t="shared" si="1"/>
        <v>Kicsi</v>
      </c>
    </row>
    <row r="54" spans="1:3">
      <c r="A54" s="76" t="s">
        <v>1095</v>
      </c>
      <c r="B54" s="172">
        <v>33407</v>
      </c>
      <c r="C54" s="325" t="str">
        <f t="shared" si="1"/>
        <v>Kicsi</v>
      </c>
    </row>
    <row r="55" spans="1:3">
      <c r="A55" s="76" t="s">
        <v>1153</v>
      </c>
      <c r="B55" s="172">
        <v>29489</v>
      </c>
      <c r="C55" s="325" t="str">
        <f t="shared" si="1"/>
        <v>Kicsi</v>
      </c>
    </row>
    <row r="56" spans="1:3">
      <c r="A56" s="76" t="s">
        <v>1152</v>
      </c>
      <c r="B56" s="172">
        <v>799</v>
      </c>
      <c r="C56" s="325" t="str">
        <f t="shared" si="1"/>
        <v>Kicsi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94E4B-3F4E-4DCD-A71C-C6FF6265BAFB}">
  <sheetPr>
    <tabColor rgb="FFFFC000"/>
  </sheetPr>
  <dimension ref="A1:G23"/>
  <sheetViews>
    <sheetView topLeftCell="A7" zoomScale="70" zoomScaleNormal="70" workbookViewId="0">
      <selection activeCell="G5" sqref="G5:G7"/>
    </sheetView>
  </sheetViews>
  <sheetFormatPr defaultColWidth="16.88671875" defaultRowHeight="14.4"/>
  <cols>
    <col min="1" max="1" width="22.44140625" bestFit="1" customWidth="1"/>
  </cols>
  <sheetData>
    <row r="1" spans="1:7">
      <c r="A1" s="177" t="s">
        <v>1180</v>
      </c>
      <c r="B1" s="177" t="s">
        <v>1181</v>
      </c>
      <c r="C1" s="177" t="s">
        <v>1182</v>
      </c>
      <c r="D1" s="177" t="s">
        <v>1183</v>
      </c>
      <c r="E1" s="177" t="s">
        <v>1171</v>
      </c>
      <c r="F1" s="177" t="s">
        <v>1184</v>
      </c>
      <c r="G1" s="177" t="s">
        <v>1185</v>
      </c>
    </row>
    <row r="2" spans="1:7">
      <c r="A2" s="178" t="s">
        <v>319</v>
      </c>
      <c r="B2" s="178" t="s">
        <v>1186</v>
      </c>
      <c r="C2" s="178" t="s">
        <v>279</v>
      </c>
      <c r="D2" s="178" t="s">
        <v>279</v>
      </c>
      <c r="E2" s="179">
        <v>1752286</v>
      </c>
      <c r="F2" s="178">
        <v>525</v>
      </c>
      <c r="G2" s="178">
        <v>3337</v>
      </c>
    </row>
    <row r="3" spans="1:7">
      <c r="A3" s="178" t="s">
        <v>278</v>
      </c>
      <c r="B3" s="178" t="s">
        <v>28</v>
      </c>
      <c r="C3" s="178" t="s">
        <v>279</v>
      </c>
      <c r="D3" s="178" t="s">
        <v>279</v>
      </c>
      <c r="E3" s="179">
        <v>1278874</v>
      </c>
      <c r="F3" s="179">
        <v>6390</v>
      </c>
      <c r="G3" s="178">
        <v>200</v>
      </c>
    </row>
    <row r="4" spans="1:7">
      <c r="A4" s="178" t="s">
        <v>289</v>
      </c>
      <c r="B4" s="178" t="s">
        <v>191</v>
      </c>
      <c r="C4" s="178" t="s">
        <v>257</v>
      </c>
      <c r="D4" s="178" t="s">
        <v>258</v>
      </c>
      <c r="E4" s="179">
        <v>299207</v>
      </c>
      <c r="F4" s="179">
        <v>2264</v>
      </c>
      <c r="G4" s="178">
        <v>132</v>
      </c>
    </row>
    <row r="5" spans="1:7">
      <c r="A5" s="178" t="s">
        <v>286</v>
      </c>
      <c r="B5" s="178" t="s">
        <v>35</v>
      </c>
      <c r="C5" s="178" t="s">
        <v>257</v>
      </c>
      <c r="D5" s="178" t="s">
        <v>274</v>
      </c>
      <c r="E5" s="179">
        <v>467144</v>
      </c>
      <c r="F5" s="179">
        <v>4208</v>
      </c>
      <c r="G5" s="178">
        <v>111</v>
      </c>
    </row>
    <row r="6" spans="1:7">
      <c r="A6" s="178" t="s">
        <v>332</v>
      </c>
      <c r="B6" s="178" t="s">
        <v>1187</v>
      </c>
      <c r="C6" s="178" t="s">
        <v>257</v>
      </c>
      <c r="D6" s="178" t="s">
        <v>258</v>
      </c>
      <c r="E6" s="179">
        <v>417712</v>
      </c>
      <c r="F6" s="179">
        <v>4358</v>
      </c>
      <c r="G6" s="178">
        <v>95</v>
      </c>
    </row>
    <row r="7" spans="1:7">
      <c r="A7" s="178" t="s">
        <v>300</v>
      </c>
      <c r="B7" s="178" t="s">
        <v>32</v>
      </c>
      <c r="C7" s="178" t="s">
        <v>262</v>
      </c>
      <c r="D7" s="178" t="s">
        <v>283</v>
      </c>
      <c r="E7" s="179">
        <v>399012</v>
      </c>
      <c r="F7" s="179">
        <v>4262</v>
      </c>
      <c r="G7" s="178">
        <v>93</v>
      </c>
    </row>
    <row r="8" spans="1:7">
      <c r="A8" s="178" t="s">
        <v>308</v>
      </c>
      <c r="B8" s="178" t="s">
        <v>1188</v>
      </c>
      <c r="C8" s="178" t="s">
        <v>262</v>
      </c>
      <c r="D8" s="178" t="s">
        <v>270</v>
      </c>
      <c r="E8" s="179">
        <v>552964</v>
      </c>
      <c r="F8" s="179">
        <v>5933</v>
      </c>
      <c r="G8" s="178">
        <v>93</v>
      </c>
    </row>
    <row r="9" spans="1:7">
      <c r="A9" s="178" t="s">
        <v>261</v>
      </c>
      <c r="B9" s="178" t="s">
        <v>33</v>
      </c>
      <c r="C9" s="178" t="s">
        <v>262</v>
      </c>
      <c r="D9" s="178" t="s">
        <v>263</v>
      </c>
      <c r="E9" s="179">
        <v>642447</v>
      </c>
      <c r="F9" s="179">
        <v>7247</v>
      </c>
      <c r="G9" s="178">
        <v>88</v>
      </c>
    </row>
    <row r="10" spans="1:7">
      <c r="A10" s="178" t="s">
        <v>295</v>
      </c>
      <c r="B10" s="178" t="s">
        <v>29</v>
      </c>
      <c r="C10" s="178" t="s">
        <v>262</v>
      </c>
      <c r="D10" s="178" t="s">
        <v>270</v>
      </c>
      <c r="E10" s="179">
        <v>527989</v>
      </c>
      <c r="F10" s="179">
        <v>6209</v>
      </c>
      <c r="G10" s="178">
        <v>85</v>
      </c>
    </row>
    <row r="11" spans="1:7">
      <c r="A11" s="178" t="s">
        <v>266</v>
      </c>
      <c r="B11" s="178" t="s">
        <v>30</v>
      </c>
      <c r="C11" s="178" t="s">
        <v>257</v>
      </c>
      <c r="D11" s="178" t="s">
        <v>267</v>
      </c>
      <c r="E11" s="179">
        <v>360704</v>
      </c>
      <c r="F11" s="179">
        <v>4430</v>
      </c>
      <c r="G11" s="178">
        <v>81</v>
      </c>
    </row>
    <row r="12" spans="1:7">
      <c r="A12" s="178" t="s">
        <v>298</v>
      </c>
      <c r="B12" s="178" t="s">
        <v>1189</v>
      </c>
      <c r="C12" s="178" t="s">
        <v>262</v>
      </c>
      <c r="D12" s="178" t="s">
        <v>263</v>
      </c>
      <c r="E12" s="179">
        <v>294609</v>
      </c>
      <c r="F12" s="179">
        <v>3637</v>
      </c>
      <c r="G12" s="178">
        <v>81</v>
      </c>
    </row>
    <row r="13" spans="1:7">
      <c r="A13" s="178" t="s">
        <v>273</v>
      </c>
      <c r="B13" s="178" t="s">
        <v>1190</v>
      </c>
      <c r="C13" s="178" t="s">
        <v>257</v>
      </c>
      <c r="D13" s="178" t="s">
        <v>274</v>
      </c>
      <c r="E13" s="179">
        <v>253551</v>
      </c>
      <c r="F13" s="179">
        <v>3336</v>
      </c>
      <c r="G13" s="178">
        <v>76</v>
      </c>
    </row>
    <row r="14" spans="1:7">
      <c r="A14" s="178" t="s">
        <v>256</v>
      </c>
      <c r="B14" s="178" t="s">
        <v>256</v>
      </c>
      <c r="C14" s="178" t="s">
        <v>257</v>
      </c>
      <c r="D14" s="178" t="s">
        <v>258</v>
      </c>
      <c r="E14" s="179">
        <v>341317</v>
      </c>
      <c r="F14" s="179">
        <v>4463</v>
      </c>
      <c r="G14" s="178">
        <v>76</v>
      </c>
    </row>
    <row r="15" spans="1:7">
      <c r="A15" s="178" t="s">
        <v>276</v>
      </c>
      <c r="B15" s="178" t="s">
        <v>1191</v>
      </c>
      <c r="C15" s="178" t="s">
        <v>262</v>
      </c>
      <c r="D15" s="178" t="s">
        <v>263</v>
      </c>
      <c r="E15" s="179">
        <v>189304</v>
      </c>
      <c r="F15" s="179">
        <v>2544</v>
      </c>
      <c r="G15" s="178">
        <v>74</v>
      </c>
    </row>
    <row r="16" spans="1:7">
      <c r="A16" s="178" t="s">
        <v>329</v>
      </c>
      <c r="B16" s="178" t="s">
        <v>192</v>
      </c>
      <c r="C16" s="178" t="s">
        <v>257</v>
      </c>
      <c r="D16" s="178" t="s">
        <v>274</v>
      </c>
      <c r="E16" s="179">
        <v>268648</v>
      </c>
      <c r="F16" s="179">
        <v>3784</v>
      </c>
      <c r="G16" s="178">
        <v>71</v>
      </c>
    </row>
    <row r="17" spans="1:7">
      <c r="A17" s="178" t="s">
        <v>269</v>
      </c>
      <c r="B17" s="178" t="s">
        <v>1192</v>
      </c>
      <c r="C17" s="178" t="s">
        <v>262</v>
      </c>
      <c r="D17" s="178" t="s">
        <v>270</v>
      </c>
      <c r="E17" s="179">
        <v>370007</v>
      </c>
      <c r="F17" s="179">
        <v>5581</v>
      </c>
      <c r="G17" s="178">
        <v>66</v>
      </c>
    </row>
    <row r="18" spans="1:7">
      <c r="A18" s="178" t="s">
        <v>282</v>
      </c>
      <c r="B18" s="178" t="s">
        <v>34</v>
      </c>
      <c r="C18" s="178" t="s">
        <v>262</v>
      </c>
      <c r="D18" s="178" t="s">
        <v>283</v>
      </c>
      <c r="E18" s="179">
        <v>503825</v>
      </c>
      <c r="F18" s="179">
        <v>8443</v>
      </c>
      <c r="G18" s="178">
        <v>59</v>
      </c>
    </row>
    <row r="19" spans="1:7">
      <c r="A19" s="178" t="s">
        <v>346</v>
      </c>
      <c r="B19" s="178" t="s">
        <v>1193</v>
      </c>
      <c r="C19" s="178" t="s">
        <v>262</v>
      </c>
      <c r="D19" s="178" t="s">
        <v>283</v>
      </c>
      <c r="E19" s="179">
        <v>334264</v>
      </c>
      <c r="F19" s="179">
        <v>5630</v>
      </c>
      <c r="G19" s="178">
        <v>59</v>
      </c>
    </row>
    <row r="20" spans="1:7">
      <c r="A20" s="178" t="s">
        <v>326</v>
      </c>
      <c r="B20" s="178" t="s">
        <v>1194</v>
      </c>
      <c r="C20" s="178" t="s">
        <v>257</v>
      </c>
      <c r="D20" s="178" t="s">
        <v>267</v>
      </c>
      <c r="E20" s="179">
        <v>217463</v>
      </c>
      <c r="F20" s="179">
        <v>3703</v>
      </c>
      <c r="G20" s="178">
        <v>58</v>
      </c>
    </row>
    <row r="21" spans="1:7">
      <c r="A21" s="178" t="s">
        <v>304</v>
      </c>
      <c r="B21" s="178" t="s">
        <v>1195</v>
      </c>
      <c r="C21" s="178" t="s">
        <v>257</v>
      </c>
      <c r="D21" s="178" t="s">
        <v>267</v>
      </c>
      <c r="E21" s="179">
        <v>301429</v>
      </c>
      <c r="F21" s="179">
        <v>6065</v>
      </c>
      <c r="G21" s="178">
        <v>49</v>
      </c>
    </row>
    <row r="23" spans="1:7">
      <c r="A23" t="s">
        <v>1196</v>
      </c>
    </row>
  </sheetData>
  <hyperlinks>
    <hyperlink ref="A18" r:id="rId1" tooltip="Bács-Kiskun megye" display="https://hu.wikipedia.org/wiki/B%C3%A1cs-Kiskun_megye" xr:uid="{12185B54-51B9-463D-8D53-2940D3F4D4FB}"/>
    <hyperlink ref="B18" r:id="rId2" tooltip="Kecskemét" display="https://hu.wikipedia.org/wiki/Kecskem%C3%A9t" xr:uid="{7AA12371-2CDA-4157-95E6-3E1AE869FF75}"/>
    <hyperlink ref="C18" r:id="rId3" tooltip="Alföld és Észak" display="https://hu.wikipedia.org/wiki/Alf%C3%B6ld_%C3%A9s_%C3%89szak" xr:uid="{D97610AA-18CA-40F3-82B3-7FEE2C3ED2FA}"/>
    <hyperlink ref="D18" r:id="rId4" tooltip="Dél-Alföld" display="https://hu.wikipedia.org/wiki/D%C3%A9l-Alf%C3%B6ld" xr:uid="{A4C71A5E-CA4C-450A-B89F-063325990D7F}"/>
  </hyperlinks>
  <pageMargins left="0.7" right="0.7" top="0.75" bottom="0.75" header="0.3" footer="0.3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C82B2-ACFB-4907-8D7A-D357EEEA628E}">
  <sheetPr>
    <tabColor theme="9" tint="0.39997558519241921"/>
  </sheetPr>
  <dimension ref="A1:T1001"/>
  <sheetViews>
    <sheetView workbookViewId="0"/>
  </sheetViews>
  <sheetFormatPr defaultRowHeight="14.4"/>
  <cols>
    <col min="3" max="3" width="9.77734375" bestFit="1" customWidth="1"/>
    <col min="5" max="5" width="17.21875" bestFit="1" customWidth="1"/>
    <col min="7" max="7" width="12" bestFit="1" customWidth="1"/>
    <col min="8" max="8" width="20.21875" bestFit="1" customWidth="1"/>
    <col min="13" max="13" width="9.77734375" bestFit="1" customWidth="1"/>
  </cols>
  <sheetData>
    <row r="1" spans="1:20">
      <c r="A1" s="72" t="s">
        <v>1267</v>
      </c>
      <c r="B1" s="72" t="s">
        <v>1268</v>
      </c>
      <c r="C1" s="72" t="s">
        <v>1205</v>
      </c>
      <c r="D1" s="72" t="s">
        <v>1269</v>
      </c>
      <c r="E1" s="72" t="s">
        <v>1285</v>
      </c>
      <c r="S1" s="204" t="s">
        <v>1282</v>
      </c>
      <c r="T1" t="s">
        <v>1284</v>
      </c>
    </row>
    <row r="2" spans="1:20">
      <c r="A2">
        <v>1</v>
      </c>
      <c r="B2" t="s">
        <v>1274</v>
      </c>
      <c r="C2" s="277">
        <f>VLOOKUP(B2,$L$2:$M$8,2,0)</f>
        <v>50</v>
      </c>
      <c r="D2" t="s">
        <v>1277</v>
      </c>
      <c r="E2" s="281">
        <v>45292</v>
      </c>
      <c r="K2">
        <v>1</v>
      </c>
      <c r="L2" t="s">
        <v>1270</v>
      </c>
      <c r="M2" s="277">
        <v>10</v>
      </c>
      <c r="O2">
        <v>0</v>
      </c>
      <c r="P2" t="s">
        <v>1277</v>
      </c>
      <c r="Q2" s="279">
        <v>0.4</v>
      </c>
      <c r="S2" s="278" t="s">
        <v>1281</v>
      </c>
      <c r="T2" s="280">
        <v>0.08</v>
      </c>
    </row>
    <row r="3" spans="1:20">
      <c r="A3">
        <v>2</v>
      </c>
      <c r="B3" t="s">
        <v>1271</v>
      </c>
      <c r="C3" s="277">
        <f t="shared" ref="C3:C66" si="0">VLOOKUP(B3,$L$2:$M$8,2,0)</f>
        <v>20</v>
      </c>
      <c r="D3" t="s">
        <v>1277</v>
      </c>
      <c r="E3" s="281">
        <v>45292</v>
      </c>
      <c r="H3">
        <v>45292</v>
      </c>
      <c r="K3">
        <v>2</v>
      </c>
      <c r="L3" t="s">
        <v>1271</v>
      </c>
      <c r="M3" s="277">
        <v>20</v>
      </c>
      <c r="O3">
        <v>40</v>
      </c>
      <c r="P3" t="s">
        <v>1278</v>
      </c>
      <c r="Q3" s="279">
        <v>0.25</v>
      </c>
      <c r="S3" s="278" t="s">
        <v>1278</v>
      </c>
      <c r="T3" s="280">
        <v>0.251</v>
      </c>
    </row>
    <row r="4" spans="1:20">
      <c r="A4">
        <v>3</v>
      </c>
      <c r="B4" t="s">
        <v>1270</v>
      </c>
      <c r="C4" s="277">
        <f t="shared" si="0"/>
        <v>10</v>
      </c>
      <c r="D4" t="s">
        <v>1277</v>
      </c>
      <c r="E4" s="281">
        <v>45293</v>
      </c>
      <c r="H4">
        <v>45657</v>
      </c>
      <c r="K4">
        <v>3</v>
      </c>
      <c r="L4" t="s">
        <v>1273</v>
      </c>
      <c r="M4" s="277">
        <v>30</v>
      </c>
      <c r="O4">
        <v>65</v>
      </c>
      <c r="P4" t="s">
        <v>1279</v>
      </c>
      <c r="Q4" s="279">
        <v>0.15</v>
      </c>
      <c r="S4" s="278" t="s">
        <v>1280</v>
      </c>
      <c r="T4" s="280">
        <v>0.127</v>
      </c>
    </row>
    <row r="5" spans="1:20">
      <c r="A5">
        <v>4</v>
      </c>
      <c r="B5" t="s">
        <v>1274</v>
      </c>
      <c r="C5" s="277">
        <f t="shared" si="0"/>
        <v>50</v>
      </c>
      <c r="D5" t="s">
        <v>1279</v>
      </c>
      <c r="E5" s="281">
        <v>45293</v>
      </c>
      <c r="K5">
        <v>4</v>
      </c>
      <c r="L5" t="s">
        <v>1274</v>
      </c>
      <c r="M5" s="277">
        <v>50</v>
      </c>
      <c r="O5">
        <v>80</v>
      </c>
      <c r="P5" t="s">
        <v>1280</v>
      </c>
      <c r="Q5" s="279">
        <v>0.12</v>
      </c>
      <c r="S5" s="278" t="s">
        <v>1277</v>
      </c>
      <c r="T5" s="280">
        <v>0.39500000000000002</v>
      </c>
    </row>
    <row r="6" spans="1:20">
      <c r="A6">
        <v>5</v>
      </c>
      <c r="B6" t="s">
        <v>1273</v>
      </c>
      <c r="C6" s="277">
        <f t="shared" si="0"/>
        <v>30</v>
      </c>
      <c r="D6" t="s">
        <v>1278</v>
      </c>
      <c r="E6" s="281">
        <v>45293</v>
      </c>
      <c r="K6">
        <v>5</v>
      </c>
      <c r="L6" t="s">
        <v>1272</v>
      </c>
      <c r="M6" s="277">
        <v>80</v>
      </c>
      <c r="O6">
        <v>92</v>
      </c>
      <c r="P6" t="s">
        <v>1281</v>
      </c>
      <c r="Q6" s="279">
        <v>0.08</v>
      </c>
      <c r="S6" s="278" t="s">
        <v>1279</v>
      </c>
      <c r="T6" s="280">
        <v>0.14699999999999999</v>
      </c>
    </row>
    <row r="7" spans="1:20">
      <c r="A7">
        <v>6</v>
      </c>
      <c r="B7" t="s">
        <v>1274</v>
      </c>
      <c r="C7" s="277">
        <f t="shared" si="0"/>
        <v>50</v>
      </c>
      <c r="D7" t="s">
        <v>1281</v>
      </c>
      <c r="E7" s="281">
        <v>45293</v>
      </c>
      <c r="K7">
        <v>6</v>
      </c>
      <c r="L7" t="s">
        <v>1275</v>
      </c>
      <c r="M7" s="277">
        <v>90</v>
      </c>
      <c r="Q7" s="279">
        <f>SUM(Q2:Q6)</f>
        <v>1</v>
      </c>
      <c r="S7" s="278" t="s">
        <v>1283</v>
      </c>
      <c r="T7" s="280">
        <v>1</v>
      </c>
    </row>
    <row r="8" spans="1:20">
      <c r="A8">
        <v>7</v>
      </c>
      <c r="B8" t="s">
        <v>1271</v>
      </c>
      <c r="C8" s="277">
        <f t="shared" si="0"/>
        <v>20</v>
      </c>
      <c r="D8" t="s">
        <v>1279</v>
      </c>
      <c r="E8" s="281">
        <v>45293</v>
      </c>
      <c r="K8">
        <v>7</v>
      </c>
      <c r="L8" t="s">
        <v>1276</v>
      </c>
      <c r="M8" s="277">
        <v>120</v>
      </c>
    </row>
    <row r="9" spans="1:20">
      <c r="A9">
        <v>8</v>
      </c>
      <c r="B9" t="s">
        <v>1271</v>
      </c>
      <c r="C9" s="277">
        <f t="shared" si="0"/>
        <v>20</v>
      </c>
      <c r="D9" t="s">
        <v>1280</v>
      </c>
      <c r="E9" s="281">
        <v>45293</v>
      </c>
    </row>
    <row r="10" spans="1:20">
      <c r="A10">
        <v>9</v>
      </c>
      <c r="B10" t="s">
        <v>1270</v>
      </c>
      <c r="C10" s="277">
        <f t="shared" si="0"/>
        <v>10</v>
      </c>
      <c r="D10" t="s">
        <v>1281</v>
      </c>
      <c r="E10" s="281">
        <v>45293</v>
      </c>
    </row>
    <row r="11" spans="1:20">
      <c r="A11">
        <v>10</v>
      </c>
      <c r="B11" t="s">
        <v>1272</v>
      </c>
      <c r="C11" s="277">
        <f t="shared" si="0"/>
        <v>80</v>
      </c>
      <c r="D11" t="s">
        <v>1281</v>
      </c>
      <c r="E11" s="281">
        <v>45294</v>
      </c>
    </row>
    <row r="12" spans="1:20">
      <c r="A12">
        <v>11</v>
      </c>
      <c r="B12" t="s">
        <v>1273</v>
      </c>
      <c r="C12" s="277">
        <f t="shared" si="0"/>
        <v>30</v>
      </c>
      <c r="D12" t="s">
        <v>1277</v>
      </c>
      <c r="E12" s="281">
        <v>45294</v>
      </c>
    </row>
    <row r="13" spans="1:20">
      <c r="A13">
        <v>12</v>
      </c>
      <c r="B13" t="s">
        <v>1273</v>
      </c>
      <c r="C13" s="277">
        <f t="shared" si="0"/>
        <v>30</v>
      </c>
      <c r="D13" t="s">
        <v>1277</v>
      </c>
      <c r="E13" s="281">
        <v>45296</v>
      </c>
    </row>
    <row r="14" spans="1:20">
      <c r="A14">
        <v>13</v>
      </c>
      <c r="B14" t="s">
        <v>1271</v>
      </c>
      <c r="C14" s="277">
        <f t="shared" si="0"/>
        <v>20</v>
      </c>
      <c r="D14" t="s">
        <v>1278</v>
      </c>
      <c r="E14" s="281">
        <v>45297</v>
      </c>
    </row>
    <row r="15" spans="1:20">
      <c r="A15">
        <v>14</v>
      </c>
      <c r="B15" t="s">
        <v>1276</v>
      </c>
      <c r="C15" s="277">
        <f t="shared" si="0"/>
        <v>120</v>
      </c>
      <c r="D15" t="s">
        <v>1277</v>
      </c>
      <c r="E15" s="281">
        <v>45297</v>
      </c>
    </row>
    <row r="16" spans="1:20">
      <c r="A16">
        <v>15</v>
      </c>
      <c r="B16" t="s">
        <v>1273</v>
      </c>
      <c r="C16" s="277">
        <f t="shared" si="0"/>
        <v>30</v>
      </c>
      <c r="D16" t="s">
        <v>1279</v>
      </c>
      <c r="E16" s="281">
        <v>45297</v>
      </c>
    </row>
    <row r="17" spans="1:5">
      <c r="A17">
        <v>16</v>
      </c>
      <c r="B17" t="s">
        <v>1271</v>
      </c>
      <c r="C17" s="277">
        <f t="shared" si="0"/>
        <v>20</v>
      </c>
      <c r="D17" t="s">
        <v>1277</v>
      </c>
      <c r="E17" s="281">
        <v>45298</v>
      </c>
    </row>
    <row r="18" spans="1:5">
      <c r="A18">
        <v>17</v>
      </c>
      <c r="B18" t="s">
        <v>1271</v>
      </c>
      <c r="C18" s="277">
        <f t="shared" si="0"/>
        <v>20</v>
      </c>
      <c r="D18" t="s">
        <v>1277</v>
      </c>
      <c r="E18" s="281">
        <v>45298</v>
      </c>
    </row>
    <row r="19" spans="1:5">
      <c r="A19">
        <v>18</v>
      </c>
      <c r="B19" t="s">
        <v>1273</v>
      </c>
      <c r="C19" s="277">
        <f t="shared" si="0"/>
        <v>30</v>
      </c>
      <c r="D19" t="s">
        <v>1280</v>
      </c>
      <c r="E19" s="281">
        <v>45298</v>
      </c>
    </row>
    <row r="20" spans="1:5">
      <c r="A20">
        <v>19</v>
      </c>
      <c r="B20" t="s">
        <v>1270</v>
      </c>
      <c r="C20" s="277">
        <f t="shared" si="0"/>
        <v>10</v>
      </c>
      <c r="D20" t="s">
        <v>1277</v>
      </c>
      <c r="E20" s="281">
        <v>45299</v>
      </c>
    </row>
    <row r="21" spans="1:5">
      <c r="A21">
        <v>20</v>
      </c>
      <c r="B21" t="s">
        <v>1275</v>
      </c>
      <c r="C21" s="277">
        <f t="shared" si="0"/>
        <v>90</v>
      </c>
      <c r="D21" t="s">
        <v>1278</v>
      </c>
      <c r="E21" s="281">
        <v>45299</v>
      </c>
    </row>
    <row r="22" spans="1:5">
      <c r="A22">
        <v>21</v>
      </c>
      <c r="B22" t="s">
        <v>1273</v>
      </c>
      <c r="C22" s="277">
        <f t="shared" si="0"/>
        <v>30</v>
      </c>
      <c r="D22" t="s">
        <v>1278</v>
      </c>
      <c r="E22" s="281">
        <v>45299</v>
      </c>
    </row>
    <row r="23" spans="1:5">
      <c r="A23">
        <v>22</v>
      </c>
      <c r="B23" t="s">
        <v>1270</v>
      </c>
      <c r="C23" s="277">
        <f t="shared" si="0"/>
        <v>10</v>
      </c>
      <c r="D23" t="s">
        <v>1278</v>
      </c>
      <c r="E23" s="281">
        <v>45301</v>
      </c>
    </row>
    <row r="24" spans="1:5">
      <c r="A24">
        <v>23</v>
      </c>
      <c r="B24" t="s">
        <v>1274</v>
      </c>
      <c r="C24" s="277">
        <f t="shared" si="0"/>
        <v>50</v>
      </c>
      <c r="D24" t="s">
        <v>1281</v>
      </c>
      <c r="E24" s="281">
        <v>45302</v>
      </c>
    </row>
    <row r="25" spans="1:5">
      <c r="A25">
        <v>24</v>
      </c>
      <c r="B25" t="s">
        <v>1273</v>
      </c>
      <c r="C25" s="277">
        <f t="shared" si="0"/>
        <v>30</v>
      </c>
      <c r="D25" t="s">
        <v>1278</v>
      </c>
      <c r="E25" s="281">
        <v>45302</v>
      </c>
    </row>
    <row r="26" spans="1:5">
      <c r="A26">
        <v>25</v>
      </c>
      <c r="B26" t="s">
        <v>1270</v>
      </c>
      <c r="C26" s="277">
        <f t="shared" si="0"/>
        <v>10</v>
      </c>
      <c r="D26" t="s">
        <v>1277</v>
      </c>
      <c r="E26" s="281">
        <v>45302</v>
      </c>
    </row>
    <row r="27" spans="1:5">
      <c r="A27">
        <v>26</v>
      </c>
      <c r="B27" t="s">
        <v>1270</v>
      </c>
      <c r="C27" s="277">
        <f t="shared" si="0"/>
        <v>10</v>
      </c>
      <c r="D27" t="s">
        <v>1277</v>
      </c>
      <c r="E27" s="281">
        <v>45303</v>
      </c>
    </row>
    <row r="28" spans="1:5">
      <c r="A28">
        <v>27</v>
      </c>
      <c r="B28" t="s">
        <v>1276</v>
      </c>
      <c r="C28" s="277">
        <f t="shared" si="0"/>
        <v>120</v>
      </c>
      <c r="D28" t="s">
        <v>1281</v>
      </c>
      <c r="E28" s="281">
        <v>45303</v>
      </c>
    </row>
    <row r="29" spans="1:5">
      <c r="A29">
        <v>28</v>
      </c>
      <c r="B29" t="s">
        <v>1276</v>
      </c>
      <c r="C29" s="277">
        <f t="shared" si="0"/>
        <v>120</v>
      </c>
      <c r="D29" t="s">
        <v>1277</v>
      </c>
      <c r="E29" s="281">
        <v>45304</v>
      </c>
    </row>
    <row r="30" spans="1:5">
      <c r="A30">
        <v>29</v>
      </c>
      <c r="B30" t="s">
        <v>1270</v>
      </c>
      <c r="C30" s="277">
        <f t="shared" si="0"/>
        <v>10</v>
      </c>
      <c r="D30" t="s">
        <v>1277</v>
      </c>
      <c r="E30" s="281">
        <v>45304</v>
      </c>
    </row>
    <row r="31" spans="1:5">
      <c r="A31">
        <v>30</v>
      </c>
      <c r="B31" t="s">
        <v>1273</v>
      </c>
      <c r="C31" s="277">
        <f t="shared" si="0"/>
        <v>30</v>
      </c>
      <c r="D31" t="s">
        <v>1277</v>
      </c>
      <c r="E31" s="281">
        <v>45304</v>
      </c>
    </row>
    <row r="32" spans="1:5">
      <c r="A32">
        <v>31</v>
      </c>
      <c r="B32" t="s">
        <v>1275</v>
      </c>
      <c r="C32" s="277">
        <f t="shared" si="0"/>
        <v>90</v>
      </c>
      <c r="D32" t="s">
        <v>1278</v>
      </c>
      <c r="E32" s="281">
        <v>45305</v>
      </c>
    </row>
    <row r="33" spans="1:5">
      <c r="A33">
        <v>32</v>
      </c>
      <c r="B33" t="s">
        <v>1271</v>
      </c>
      <c r="C33" s="277">
        <f t="shared" si="0"/>
        <v>20</v>
      </c>
      <c r="D33" t="s">
        <v>1277</v>
      </c>
      <c r="E33" s="281">
        <v>45305</v>
      </c>
    </row>
    <row r="34" spans="1:5">
      <c r="A34">
        <v>33</v>
      </c>
      <c r="B34" t="s">
        <v>1270</v>
      </c>
      <c r="C34" s="277">
        <f t="shared" si="0"/>
        <v>10</v>
      </c>
      <c r="D34" t="s">
        <v>1280</v>
      </c>
      <c r="E34" s="281">
        <v>45305</v>
      </c>
    </row>
    <row r="35" spans="1:5">
      <c r="A35">
        <v>34</v>
      </c>
      <c r="B35" t="s">
        <v>1271</v>
      </c>
      <c r="C35" s="277">
        <f t="shared" si="0"/>
        <v>20</v>
      </c>
      <c r="D35" t="s">
        <v>1280</v>
      </c>
      <c r="E35" s="281">
        <v>45305</v>
      </c>
    </row>
    <row r="36" spans="1:5">
      <c r="A36">
        <v>35</v>
      </c>
      <c r="B36" t="s">
        <v>1274</v>
      </c>
      <c r="C36" s="277">
        <f t="shared" si="0"/>
        <v>50</v>
      </c>
      <c r="D36" t="s">
        <v>1277</v>
      </c>
      <c r="E36" s="281">
        <v>45305</v>
      </c>
    </row>
    <row r="37" spans="1:5">
      <c r="A37">
        <v>36</v>
      </c>
      <c r="B37" t="s">
        <v>1270</v>
      </c>
      <c r="C37" s="277">
        <f t="shared" si="0"/>
        <v>10</v>
      </c>
      <c r="D37" t="s">
        <v>1278</v>
      </c>
      <c r="E37" s="281">
        <v>45306</v>
      </c>
    </row>
    <row r="38" spans="1:5">
      <c r="A38">
        <v>37</v>
      </c>
      <c r="B38" t="s">
        <v>1276</v>
      </c>
      <c r="C38" s="277">
        <f t="shared" si="0"/>
        <v>120</v>
      </c>
      <c r="D38" t="s">
        <v>1277</v>
      </c>
      <c r="E38" s="281">
        <v>45306</v>
      </c>
    </row>
    <row r="39" spans="1:5">
      <c r="A39">
        <v>38</v>
      </c>
      <c r="B39" t="s">
        <v>1272</v>
      </c>
      <c r="C39" s="277">
        <f t="shared" si="0"/>
        <v>80</v>
      </c>
      <c r="D39" t="s">
        <v>1278</v>
      </c>
      <c r="E39" s="281">
        <v>45306</v>
      </c>
    </row>
    <row r="40" spans="1:5">
      <c r="A40">
        <v>39</v>
      </c>
      <c r="B40" t="s">
        <v>1271</v>
      </c>
      <c r="C40" s="277">
        <f t="shared" si="0"/>
        <v>20</v>
      </c>
      <c r="D40" t="s">
        <v>1277</v>
      </c>
      <c r="E40" s="281">
        <v>45306</v>
      </c>
    </row>
    <row r="41" spans="1:5">
      <c r="A41">
        <v>40</v>
      </c>
      <c r="B41" t="s">
        <v>1274</v>
      </c>
      <c r="C41" s="277">
        <f t="shared" si="0"/>
        <v>50</v>
      </c>
      <c r="D41" t="s">
        <v>1279</v>
      </c>
      <c r="E41" s="281">
        <v>45307</v>
      </c>
    </row>
    <row r="42" spans="1:5">
      <c r="A42">
        <v>41</v>
      </c>
      <c r="B42" t="s">
        <v>1271</v>
      </c>
      <c r="C42" s="277">
        <f t="shared" si="0"/>
        <v>20</v>
      </c>
      <c r="D42" t="s">
        <v>1280</v>
      </c>
      <c r="E42" s="281">
        <v>45308</v>
      </c>
    </row>
    <row r="43" spans="1:5">
      <c r="A43">
        <v>42</v>
      </c>
      <c r="B43" t="s">
        <v>1270</v>
      </c>
      <c r="C43" s="277">
        <f t="shared" si="0"/>
        <v>10</v>
      </c>
      <c r="D43" t="s">
        <v>1277</v>
      </c>
      <c r="E43" s="281">
        <v>45308</v>
      </c>
    </row>
    <row r="44" spans="1:5">
      <c r="A44">
        <v>43</v>
      </c>
      <c r="B44" t="s">
        <v>1275</v>
      </c>
      <c r="C44" s="277">
        <f t="shared" si="0"/>
        <v>90</v>
      </c>
      <c r="D44" t="s">
        <v>1277</v>
      </c>
      <c r="E44" s="281">
        <v>45308</v>
      </c>
    </row>
    <row r="45" spans="1:5">
      <c r="A45">
        <v>44</v>
      </c>
      <c r="B45" t="s">
        <v>1275</v>
      </c>
      <c r="C45" s="277">
        <f t="shared" si="0"/>
        <v>90</v>
      </c>
      <c r="D45" t="s">
        <v>1277</v>
      </c>
      <c r="E45" s="281">
        <v>45308</v>
      </c>
    </row>
    <row r="46" spans="1:5">
      <c r="A46">
        <v>45</v>
      </c>
      <c r="B46" t="s">
        <v>1275</v>
      </c>
      <c r="C46" s="277">
        <f t="shared" si="0"/>
        <v>90</v>
      </c>
      <c r="D46" t="s">
        <v>1279</v>
      </c>
      <c r="E46" s="281">
        <v>45308</v>
      </c>
    </row>
    <row r="47" spans="1:5">
      <c r="A47">
        <v>46</v>
      </c>
      <c r="B47" t="s">
        <v>1275</v>
      </c>
      <c r="C47" s="277">
        <f t="shared" si="0"/>
        <v>90</v>
      </c>
      <c r="D47" t="s">
        <v>1280</v>
      </c>
      <c r="E47" s="281">
        <v>45308</v>
      </c>
    </row>
    <row r="48" spans="1:5">
      <c r="A48">
        <v>47</v>
      </c>
      <c r="B48" t="s">
        <v>1275</v>
      </c>
      <c r="C48" s="277">
        <f t="shared" si="0"/>
        <v>90</v>
      </c>
      <c r="D48" t="s">
        <v>1281</v>
      </c>
      <c r="E48" s="281">
        <v>45309</v>
      </c>
    </row>
    <row r="49" spans="1:5">
      <c r="A49">
        <v>48</v>
      </c>
      <c r="B49" t="s">
        <v>1272</v>
      </c>
      <c r="C49" s="277">
        <f t="shared" si="0"/>
        <v>80</v>
      </c>
      <c r="D49" t="s">
        <v>1277</v>
      </c>
      <c r="E49" s="281">
        <v>45309</v>
      </c>
    </row>
    <row r="50" spans="1:5">
      <c r="A50">
        <v>49</v>
      </c>
      <c r="B50" t="s">
        <v>1270</v>
      </c>
      <c r="C50" s="277">
        <f t="shared" si="0"/>
        <v>10</v>
      </c>
      <c r="D50" t="s">
        <v>1278</v>
      </c>
      <c r="E50" s="281">
        <v>45310</v>
      </c>
    </row>
    <row r="51" spans="1:5">
      <c r="A51">
        <v>50</v>
      </c>
      <c r="B51" t="s">
        <v>1271</v>
      </c>
      <c r="C51" s="277">
        <f t="shared" si="0"/>
        <v>20</v>
      </c>
      <c r="D51" t="s">
        <v>1280</v>
      </c>
      <c r="E51" s="281">
        <v>45310</v>
      </c>
    </row>
    <row r="52" spans="1:5">
      <c r="A52">
        <v>51</v>
      </c>
      <c r="B52" t="s">
        <v>1276</v>
      </c>
      <c r="C52" s="277">
        <f t="shared" si="0"/>
        <v>120</v>
      </c>
      <c r="D52" t="s">
        <v>1281</v>
      </c>
      <c r="E52" s="281">
        <v>45310</v>
      </c>
    </row>
    <row r="53" spans="1:5">
      <c r="A53">
        <v>52</v>
      </c>
      <c r="B53" t="s">
        <v>1274</v>
      </c>
      <c r="C53" s="277">
        <f t="shared" si="0"/>
        <v>50</v>
      </c>
      <c r="D53" t="s">
        <v>1277</v>
      </c>
      <c r="E53" s="281">
        <v>45310</v>
      </c>
    </row>
    <row r="54" spans="1:5">
      <c r="A54">
        <v>53</v>
      </c>
      <c r="B54" t="s">
        <v>1275</v>
      </c>
      <c r="C54" s="277">
        <f t="shared" si="0"/>
        <v>90</v>
      </c>
      <c r="D54" t="s">
        <v>1278</v>
      </c>
      <c r="E54" s="281">
        <v>45310</v>
      </c>
    </row>
    <row r="55" spans="1:5">
      <c r="A55">
        <v>54</v>
      </c>
      <c r="B55" t="s">
        <v>1276</v>
      </c>
      <c r="C55" s="277">
        <f t="shared" si="0"/>
        <v>120</v>
      </c>
      <c r="D55" t="s">
        <v>1277</v>
      </c>
      <c r="E55" s="281">
        <v>45312</v>
      </c>
    </row>
    <row r="56" spans="1:5">
      <c r="A56">
        <v>55</v>
      </c>
      <c r="B56" t="s">
        <v>1275</v>
      </c>
      <c r="C56" s="277">
        <f t="shared" si="0"/>
        <v>90</v>
      </c>
      <c r="D56" t="s">
        <v>1277</v>
      </c>
      <c r="E56" s="281">
        <v>45312</v>
      </c>
    </row>
    <row r="57" spans="1:5">
      <c r="A57">
        <v>56</v>
      </c>
      <c r="B57" t="s">
        <v>1275</v>
      </c>
      <c r="C57" s="277">
        <f t="shared" si="0"/>
        <v>90</v>
      </c>
      <c r="D57" t="s">
        <v>1277</v>
      </c>
      <c r="E57" s="281">
        <v>45312</v>
      </c>
    </row>
    <row r="58" spans="1:5">
      <c r="A58">
        <v>57</v>
      </c>
      <c r="B58" t="s">
        <v>1270</v>
      </c>
      <c r="C58" s="277">
        <f t="shared" si="0"/>
        <v>10</v>
      </c>
      <c r="D58" t="s">
        <v>1278</v>
      </c>
      <c r="E58" s="281">
        <v>45312</v>
      </c>
    </row>
    <row r="59" spans="1:5">
      <c r="A59">
        <v>58</v>
      </c>
      <c r="B59" t="s">
        <v>1272</v>
      </c>
      <c r="C59" s="277">
        <f t="shared" si="0"/>
        <v>80</v>
      </c>
      <c r="D59" t="s">
        <v>1280</v>
      </c>
      <c r="E59" s="281">
        <v>45313</v>
      </c>
    </row>
    <row r="60" spans="1:5">
      <c r="A60">
        <v>59</v>
      </c>
      <c r="B60" t="s">
        <v>1274</v>
      </c>
      <c r="C60" s="277">
        <f t="shared" si="0"/>
        <v>50</v>
      </c>
      <c r="D60" t="s">
        <v>1278</v>
      </c>
      <c r="E60" s="281">
        <v>45313</v>
      </c>
    </row>
    <row r="61" spans="1:5">
      <c r="A61">
        <v>60</v>
      </c>
      <c r="B61" t="s">
        <v>1271</v>
      </c>
      <c r="C61" s="277">
        <f t="shared" si="0"/>
        <v>20</v>
      </c>
      <c r="D61" t="s">
        <v>1281</v>
      </c>
      <c r="E61" s="281">
        <v>45313</v>
      </c>
    </row>
    <row r="62" spans="1:5">
      <c r="A62">
        <v>61</v>
      </c>
      <c r="B62" t="s">
        <v>1276</v>
      </c>
      <c r="C62" s="277">
        <f t="shared" si="0"/>
        <v>120</v>
      </c>
      <c r="D62" t="s">
        <v>1278</v>
      </c>
      <c r="E62" s="281">
        <v>45313</v>
      </c>
    </row>
    <row r="63" spans="1:5">
      <c r="A63">
        <v>62</v>
      </c>
      <c r="B63" t="s">
        <v>1275</v>
      </c>
      <c r="C63" s="277">
        <f t="shared" si="0"/>
        <v>90</v>
      </c>
      <c r="D63" t="s">
        <v>1278</v>
      </c>
      <c r="E63" s="281">
        <v>45314</v>
      </c>
    </row>
    <row r="64" spans="1:5">
      <c r="A64">
        <v>63</v>
      </c>
      <c r="B64" t="s">
        <v>1273</v>
      </c>
      <c r="C64" s="277">
        <f t="shared" si="0"/>
        <v>30</v>
      </c>
      <c r="D64" t="s">
        <v>1278</v>
      </c>
      <c r="E64" s="281">
        <v>45314</v>
      </c>
    </row>
    <row r="65" spans="1:5">
      <c r="A65">
        <v>64</v>
      </c>
      <c r="B65" t="s">
        <v>1274</v>
      </c>
      <c r="C65" s="277">
        <f t="shared" si="0"/>
        <v>50</v>
      </c>
      <c r="D65" t="s">
        <v>1280</v>
      </c>
      <c r="E65" s="281">
        <v>45316</v>
      </c>
    </row>
    <row r="66" spans="1:5">
      <c r="A66">
        <v>65</v>
      </c>
      <c r="B66" t="s">
        <v>1276</v>
      </c>
      <c r="C66" s="277">
        <f t="shared" si="0"/>
        <v>120</v>
      </c>
      <c r="D66" t="s">
        <v>1281</v>
      </c>
      <c r="E66" s="281">
        <v>45316</v>
      </c>
    </row>
    <row r="67" spans="1:5">
      <c r="A67">
        <v>66</v>
      </c>
      <c r="B67" t="s">
        <v>1270</v>
      </c>
      <c r="C67" s="277">
        <f t="shared" ref="C67:C130" si="1">VLOOKUP(B67,$L$2:$M$8,2,0)</f>
        <v>10</v>
      </c>
      <c r="D67" t="s">
        <v>1277</v>
      </c>
      <c r="E67" s="281">
        <v>45316</v>
      </c>
    </row>
    <row r="68" spans="1:5">
      <c r="A68">
        <v>67</v>
      </c>
      <c r="B68" t="s">
        <v>1275</v>
      </c>
      <c r="C68" s="277">
        <f t="shared" si="1"/>
        <v>90</v>
      </c>
      <c r="D68" t="s">
        <v>1277</v>
      </c>
      <c r="E68" s="281">
        <v>45316</v>
      </c>
    </row>
    <row r="69" spans="1:5">
      <c r="A69">
        <v>68</v>
      </c>
      <c r="B69" t="s">
        <v>1274</v>
      </c>
      <c r="C69" s="277">
        <f t="shared" si="1"/>
        <v>50</v>
      </c>
      <c r="D69" t="s">
        <v>1279</v>
      </c>
      <c r="E69" s="281">
        <v>45316</v>
      </c>
    </row>
    <row r="70" spans="1:5">
      <c r="A70">
        <v>69</v>
      </c>
      <c r="B70" t="s">
        <v>1270</v>
      </c>
      <c r="C70" s="277">
        <f t="shared" si="1"/>
        <v>10</v>
      </c>
      <c r="D70" t="s">
        <v>1277</v>
      </c>
      <c r="E70" s="281">
        <v>45317</v>
      </c>
    </row>
    <row r="71" spans="1:5">
      <c r="A71">
        <v>70</v>
      </c>
      <c r="B71" t="s">
        <v>1271</v>
      </c>
      <c r="C71" s="277">
        <f t="shared" si="1"/>
        <v>20</v>
      </c>
      <c r="D71" t="s">
        <v>1277</v>
      </c>
      <c r="E71" s="281">
        <v>45317</v>
      </c>
    </row>
    <row r="72" spans="1:5">
      <c r="A72">
        <v>71</v>
      </c>
      <c r="B72" t="s">
        <v>1272</v>
      </c>
      <c r="C72" s="277">
        <f t="shared" si="1"/>
        <v>80</v>
      </c>
      <c r="D72" t="s">
        <v>1279</v>
      </c>
      <c r="E72" s="281">
        <v>45317</v>
      </c>
    </row>
    <row r="73" spans="1:5">
      <c r="A73">
        <v>72</v>
      </c>
      <c r="B73" t="s">
        <v>1273</v>
      </c>
      <c r="C73" s="277">
        <f t="shared" si="1"/>
        <v>30</v>
      </c>
      <c r="D73" t="s">
        <v>1277</v>
      </c>
      <c r="E73" s="281">
        <v>45318</v>
      </c>
    </row>
    <row r="74" spans="1:5">
      <c r="A74">
        <v>73</v>
      </c>
      <c r="B74" t="s">
        <v>1274</v>
      </c>
      <c r="C74" s="277">
        <f t="shared" si="1"/>
        <v>50</v>
      </c>
      <c r="D74" t="s">
        <v>1277</v>
      </c>
      <c r="E74" s="281">
        <v>45318</v>
      </c>
    </row>
    <row r="75" spans="1:5">
      <c r="A75">
        <v>74</v>
      </c>
      <c r="B75" t="s">
        <v>1273</v>
      </c>
      <c r="C75" s="277">
        <f t="shared" si="1"/>
        <v>30</v>
      </c>
      <c r="D75" t="s">
        <v>1277</v>
      </c>
      <c r="E75" s="281">
        <v>45318</v>
      </c>
    </row>
    <row r="76" spans="1:5">
      <c r="A76">
        <v>75</v>
      </c>
      <c r="B76" t="s">
        <v>1270</v>
      </c>
      <c r="C76" s="277">
        <f t="shared" si="1"/>
        <v>10</v>
      </c>
      <c r="D76" t="s">
        <v>1277</v>
      </c>
      <c r="E76" s="281">
        <v>45319</v>
      </c>
    </row>
    <row r="77" spans="1:5">
      <c r="A77">
        <v>76</v>
      </c>
      <c r="B77" t="s">
        <v>1271</v>
      </c>
      <c r="C77" s="277">
        <f t="shared" si="1"/>
        <v>20</v>
      </c>
      <c r="D77" t="s">
        <v>1279</v>
      </c>
      <c r="E77" s="281">
        <v>45319</v>
      </c>
    </row>
    <row r="78" spans="1:5">
      <c r="A78">
        <v>77</v>
      </c>
      <c r="B78" t="s">
        <v>1272</v>
      </c>
      <c r="C78" s="277">
        <f t="shared" si="1"/>
        <v>80</v>
      </c>
      <c r="D78" t="s">
        <v>1281</v>
      </c>
      <c r="E78" s="281">
        <v>45319</v>
      </c>
    </row>
    <row r="79" spans="1:5">
      <c r="A79">
        <v>78</v>
      </c>
      <c r="B79" t="s">
        <v>1273</v>
      </c>
      <c r="C79" s="277">
        <f t="shared" si="1"/>
        <v>30</v>
      </c>
      <c r="D79" t="s">
        <v>1278</v>
      </c>
      <c r="E79" s="281">
        <v>45319</v>
      </c>
    </row>
    <row r="80" spans="1:5">
      <c r="A80">
        <v>79</v>
      </c>
      <c r="B80" t="s">
        <v>1275</v>
      </c>
      <c r="C80" s="277">
        <f t="shared" si="1"/>
        <v>90</v>
      </c>
      <c r="D80" t="s">
        <v>1278</v>
      </c>
      <c r="E80" s="281">
        <v>45319</v>
      </c>
    </row>
    <row r="81" spans="1:5">
      <c r="A81">
        <v>80</v>
      </c>
      <c r="B81" t="s">
        <v>1276</v>
      </c>
      <c r="C81" s="277">
        <f t="shared" si="1"/>
        <v>120</v>
      </c>
      <c r="D81" t="s">
        <v>1278</v>
      </c>
      <c r="E81" s="281">
        <v>45319</v>
      </c>
    </row>
    <row r="82" spans="1:5">
      <c r="A82">
        <v>81</v>
      </c>
      <c r="B82" t="s">
        <v>1274</v>
      </c>
      <c r="C82" s="277">
        <f t="shared" si="1"/>
        <v>50</v>
      </c>
      <c r="D82" t="s">
        <v>1278</v>
      </c>
      <c r="E82" s="281">
        <v>45320</v>
      </c>
    </row>
    <row r="83" spans="1:5">
      <c r="A83">
        <v>82</v>
      </c>
      <c r="B83" t="s">
        <v>1272</v>
      </c>
      <c r="C83" s="277">
        <f t="shared" si="1"/>
        <v>80</v>
      </c>
      <c r="D83" t="s">
        <v>1281</v>
      </c>
      <c r="E83" s="281">
        <v>45321</v>
      </c>
    </row>
    <row r="84" spans="1:5">
      <c r="A84">
        <v>83</v>
      </c>
      <c r="B84" t="s">
        <v>1276</v>
      </c>
      <c r="C84" s="277">
        <f t="shared" si="1"/>
        <v>120</v>
      </c>
      <c r="D84" t="s">
        <v>1277</v>
      </c>
      <c r="E84" s="281">
        <v>45321</v>
      </c>
    </row>
    <row r="85" spans="1:5">
      <c r="A85">
        <v>84</v>
      </c>
      <c r="B85" t="s">
        <v>1272</v>
      </c>
      <c r="C85" s="277">
        <f t="shared" si="1"/>
        <v>80</v>
      </c>
      <c r="D85" t="s">
        <v>1278</v>
      </c>
      <c r="E85" s="281">
        <v>45321</v>
      </c>
    </row>
    <row r="86" spans="1:5">
      <c r="A86">
        <v>85</v>
      </c>
      <c r="B86" t="s">
        <v>1275</v>
      </c>
      <c r="C86" s="277">
        <f t="shared" si="1"/>
        <v>90</v>
      </c>
      <c r="D86" t="s">
        <v>1280</v>
      </c>
      <c r="E86" s="281">
        <v>45322</v>
      </c>
    </row>
    <row r="87" spans="1:5">
      <c r="A87">
        <v>86</v>
      </c>
      <c r="B87" t="s">
        <v>1276</v>
      </c>
      <c r="C87" s="277">
        <f t="shared" si="1"/>
        <v>120</v>
      </c>
      <c r="D87" t="s">
        <v>1280</v>
      </c>
      <c r="E87" s="281">
        <v>45322</v>
      </c>
    </row>
    <row r="88" spans="1:5">
      <c r="A88">
        <v>87</v>
      </c>
      <c r="B88" t="s">
        <v>1273</v>
      </c>
      <c r="C88" s="277">
        <f t="shared" si="1"/>
        <v>30</v>
      </c>
      <c r="D88" t="s">
        <v>1278</v>
      </c>
      <c r="E88" s="281">
        <v>45322</v>
      </c>
    </row>
    <row r="89" spans="1:5">
      <c r="A89">
        <v>88</v>
      </c>
      <c r="B89" t="s">
        <v>1275</v>
      </c>
      <c r="C89" s="277">
        <f t="shared" si="1"/>
        <v>90</v>
      </c>
      <c r="D89" t="s">
        <v>1277</v>
      </c>
      <c r="E89" s="281">
        <v>45323</v>
      </c>
    </row>
    <row r="90" spans="1:5">
      <c r="A90">
        <v>89</v>
      </c>
      <c r="B90" t="s">
        <v>1274</v>
      </c>
      <c r="C90" s="277">
        <f t="shared" si="1"/>
        <v>50</v>
      </c>
      <c r="D90" t="s">
        <v>1278</v>
      </c>
      <c r="E90" s="281">
        <v>45323</v>
      </c>
    </row>
    <row r="91" spans="1:5">
      <c r="A91">
        <v>90</v>
      </c>
      <c r="B91" t="s">
        <v>1276</v>
      </c>
      <c r="C91" s="277">
        <f t="shared" si="1"/>
        <v>120</v>
      </c>
      <c r="D91" t="s">
        <v>1280</v>
      </c>
      <c r="E91" s="281">
        <v>45323</v>
      </c>
    </row>
    <row r="92" spans="1:5">
      <c r="A92">
        <v>91</v>
      </c>
      <c r="B92" t="s">
        <v>1274</v>
      </c>
      <c r="C92" s="277">
        <f t="shared" si="1"/>
        <v>50</v>
      </c>
      <c r="D92" t="s">
        <v>1277</v>
      </c>
      <c r="E92" s="281">
        <v>45323</v>
      </c>
    </row>
    <row r="93" spans="1:5">
      <c r="A93">
        <v>92</v>
      </c>
      <c r="B93" t="s">
        <v>1275</v>
      </c>
      <c r="C93" s="277">
        <f t="shared" si="1"/>
        <v>90</v>
      </c>
      <c r="D93" t="s">
        <v>1280</v>
      </c>
      <c r="E93" s="281">
        <v>45323</v>
      </c>
    </row>
    <row r="94" spans="1:5">
      <c r="A94">
        <v>93</v>
      </c>
      <c r="B94" t="s">
        <v>1273</v>
      </c>
      <c r="C94" s="277">
        <f t="shared" si="1"/>
        <v>30</v>
      </c>
      <c r="D94" t="s">
        <v>1278</v>
      </c>
      <c r="E94" s="281">
        <v>45323</v>
      </c>
    </row>
    <row r="95" spans="1:5">
      <c r="A95">
        <v>94</v>
      </c>
      <c r="B95" t="s">
        <v>1275</v>
      </c>
      <c r="C95" s="277">
        <f t="shared" si="1"/>
        <v>90</v>
      </c>
      <c r="D95" t="s">
        <v>1277</v>
      </c>
      <c r="E95" s="281">
        <v>45324</v>
      </c>
    </row>
    <row r="96" spans="1:5">
      <c r="A96">
        <v>95</v>
      </c>
      <c r="B96" t="s">
        <v>1273</v>
      </c>
      <c r="C96" s="277">
        <f t="shared" si="1"/>
        <v>30</v>
      </c>
      <c r="D96" t="s">
        <v>1277</v>
      </c>
      <c r="E96" s="281">
        <v>45324</v>
      </c>
    </row>
    <row r="97" spans="1:5">
      <c r="A97">
        <v>96</v>
      </c>
      <c r="B97" t="s">
        <v>1276</v>
      </c>
      <c r="C97" s="277">
        <f t="shared" si="1"/>
        <v>120</v>
      </c>
      <c r="D97" t="s">
        <v>1280</v>
      </c>
      <c r="E97" s="281">
        <v>45324</v>
      </c>
    </row>
    <row r="98" spans="1:5">
      <c r="A98">
        <v>97</v>
      </c>
      <c r="B98" t="s">
        <v>1271</v>
      </c>
      <c r="C98" s="277">
        <f t="shared" si="1"/>
        <v>20</v>
      </c>
      <c r="D98" t="s">
        <v>1278</v>
      </c>
      <c r="E98" s="281">
        <v>45324</v>
      </c>
    </row>
    <row r="99" spans="1:5">
      <c r="A99">
        <v>98</v>
      </c>
      <c r="B99" t="s">
        <v>1275</v>
      </c>
      <c r="C99" s="277">
        <f t="shared" si="1"/>
        <v>90</v>
      </c>
      <c r="D99" t="s">
        <v>1281</v>
      </c>
      <c r="E99" s="281">
        <v>45324</v>
      </c>
    </row>
    <row r="100" spans="1:5">
      <c r="A100">
        <v>99</v>
      </c>
      <c r="B100" t="s">
        <v>1272</v>
      </c>
      <c r="C100" s="277">
        <f t="shared" si="1"/>
        <v>80</v>
      </c>
      <c r="D100" t="s">
        <v>1278</v>
      </c>
      <c r="E100" s="281">
        <v>45325</v>
      </c>
    </row>
    <row r="101" spans="1:5">
      <c r="A101">
        <v>100</v>
      </c>
      <c r="B101" t="s">
        <v>1271</v>
      </c>
      <c r="C101" s="277">
        <f t="shared" si="1"/>
        <v>20</v>
      </c>
      <c r="D101" t="s">
        <v>1279</v>
      </c>
      <c r="E101" s="281">
        <v>45326</v>
      </c>
    </row>
    <row r="102" spans="1:5">
      <c r="A102">
        <v>101</v>
      </c>
      <c r="B102" t="s">
        <v>1271</v>
      </c>
      <c r="C102" s="277">
        <f t="shared" si="1"/>
        <v>20</v>
      </c>
      <c r="D102" t="s">
        <v>1278</v>
      </c>
      <c r="E102" s="281">
        <v>45326</v>
      </c>
    </row>
    <row r="103" spans="1:5">
      <c r="A103">
        <v>102</v>
      </c>
      <c r="B103" t="s">
        <v>1271</v>
      </c>
      <c r="C103" s="277">
        <f t="shared" si="1"/>
        <v>20</v>
      </c>
      <c r="D103" t="s">
        <v>1281</v>
      </c>
      <c r="E103" s="281">
        <v>45326</v>
      </c>
    </row>
    <row r="104" spans="1:5">
      <c r="A104">
        <v>103</v>
      </c>
      <c r="B104" t="s">
        <v>1272</v>
      </c>
      <c r="C104" s="277">
        <f t="shared" si="1"/>
        <v>80</v>
      </c>
      <c r="D104" t="s">
        <v>1277</v>
      </c>
      <c r="E104" s="281">
        <v>45326</v>
      </c>
    </row>
    <row r="105" spans="1:5">
      <c r="A105">
        <v>104</v>
      </c>
      <c r="B105" t="s">
        <v>1273</v>
      </c>
      <c r="C105" s="277">
        <f t="shared" si="1"/>
        <v>30</v>
      </c>
      <c r="D105" t="s">
        <v>1277</v>
      </c>
      <c r="E105" s="281">
        <v>45327</v>
      </c>
    </row>
    <row r="106" spans="1:5">
      <c r="A106">
        <v>105</v>
      </c>
      <c r="B106" t="s">
        <v>1270</v>
      </c>
      <c r="C106" s="277">
        <f t="shared" si="1"/>
        <v>10</v>
      </c>
      <c r="D106" t="s">
        <v>1280</v>
      </c>
      <c r="E106" s="281">
        <v>45327</v>
      </c>
    </row>
    <row r="107" spans="1:5">
      <c r="A107">
        <v>106</v>
      </c>
      <c r="B107" t="s">
        <v>1276</v>
      </c>
      <c r="C107" s="277">
        <f t="shared" si="1"/>
        <v>120</v>
      </c>
      <c r="D107" t="s">
        <v>1279</v>
      </c>
      <c r="E107" s="281">
        <v>45327</v>
      </c>
    </row>
    <row r="108" spans="1:5">
      <c r="A108">
        <v>107</v>
      </c>
      <c r="B108" t="s">
        <v>1275</v>
      </c>
      <c r="C108" s="277">
        <f t="shared" si="1"/>
        <v>90</v>
      </c>
      <c r="D108" t="s">
        <v>1278</v>
      </c>
      <c r="E108" s="281">
        <v>45327</v>
      </c>
    </row>
    <row r="109" spans="1:5">
      <c r="A109">
        <v>108</v>
      </c>
      <c r="B109" t="s">
        <v>1272</v>
      </c>
      <c r="C109" s="277">
        <f t="shared" si="1"/>
        <v>80</v>
      </c>
      <c r="D109" t="s">
        <v>1279</v>
      </c>
      <c r="E109" s="281">
        <v>45328</v>
      </c>
    </row>
    <row r="110" spans="1:5">
      <c r="A110">
        <v>109</v>
      </c>
      <c r="B110" t="s">
        <v>1274</v>
      </c>
      <c r="C110" s="277">
        <f t="shared" si="1"/>
        <v>50</v>
      </c>
      <c r="D110" t="s">
        <v>1278</v>
      </c>
      <c r="E110" s="281">
        <v>45328</v>
      </c>
    </row>
    <row r="111" spans="1:5">
      <c r="A111">
        <v>110</v>
      </c>
      <c r="B111" t="s">
        <v>1270</v>
      </c>
      <c r="C111" s="277">
        <f t="shared" si="1"/>
        <v>10</v>
      </c>
      <c r="D111" t="s">
        <v>1278</v>
      </c>
      <c r="E111" s="281">
        <v>45328</v>
      </c>
    </row>
    <row r="112" spans="1:5">
      <c r="A112">
        <v>111</v>
      </c>
      <c r="B112" t="s">
        <v>1272</v>
      </c>
      <c r="C112" s="277">
        <f t="shared" si="1"/>
        <v>80</v>
      </c>
      <c r="D112" t="s">
        <v>1280</v>
      </c>
      <c r="E112" s="281">
        <v>45328</v>
      </c>
    </row>
    <row r="113" spans="1:5">
      <c r="A113">
        <v>112</v>
      </c>
      <c r="B113" t="s">
        <v>1276</v>
      </c>
      <c r="C113" s="277">
        <f t="shared" si="1"/>
        <v>120</v>
      </c>
      <c r="D113" t="s">
        <v>1278</v>
      </c>
      <c r="E113" s="281">
        <v>45329</v>
      </c>
    </row>
    <row r="114" spans="1:5">
      <c r="A114">
        <v>113</v>
      </c>
      <c r="B114" t="s">
        <v>1273</v>
      </c>
      <c r="C114" s="277">
        <f t="shared" si="1"/>
        <v>30</v>
      </c>
      <c r="D114" t="s">
        <v>1278</v>
      </c>
      <c r="E114" s="281">
        <v>45329</v>
      </c>
    </row>
    <row r="115" spans="1:5">
      <c r="A115">
        <v>114</v>
      </c>
      <c r="B115" t="s">
        <v>1275</v>
      </c>
      <c r="C115" s="277">
        <f t="shared" si="1"/>
        <v>90</v>
      </c>
      <c r="D115" t="s">
        <v>1278</v>
      </c>
      <c r="E115" s="281">
        <v>45329</v>
      </c>
    </row>
    <row r="116" spans="1:5">
      <c r="A116">
        <v>115</v>
      </c>
      <c r="B116" t="s">
        <v>1272</v>
      </c>
      <c r="C116" s="277">
        <f t="shared" si="1"/>
        <v>80</v>
      </c>
      <c r="D116" t="s">
        <v>1277</v>
      </c>
      <c r="E116" s="281">
        <v>45329</v>
      </c>
    </row>
    <row r="117" spans="1:5">
      <c r="A117">
        <v>116</v>
      </c>
      <c r="B117" t="s">
        <v>1271</v>
      </c>
      <c r="C117" s="277">
        <f t="shared" si="1"/>
        <v>20</v>
      </c>
      <c r="D117" t="s">
        <v>1278</v>
      </c>
      <c r="E117" s="281">
        <v>45330</v>
      </c>
    </row>
    <row r="118" spans="1:5">
      <c r="A118">
        <v>117</v>
      </c>
      <c r="B118" t="s">
        <v>1270</v>
      </c>
      <c r="C118" s="277">
        <f t="shared" si="1"/>
        <v>10</v>
      </c>
      <c r="D118" t="s">
        <v>1277</v>
      </c>
      <c r="E118" s="281">
        <v>45331</v>
      </c>
    </row>
    <row r="119" spans="1:5">
      <c r="A119">
        <v>118</v>
      </c>
      <c r="B119" t="s">
        <v>1276</v>
      </c>
      <c r="C119" s="277">
        <f t="shared" si="1"/>
        <v>120</v>
      </c>
      <c r="D119" t="s">
        <v>1280</v>
      </c>
      <c r="E119" s="281">
        <v>45332</v>
      </c>
    </row>
    <row r="120" spans="1:5">
      <c r="A120">
        <v>119</v>
      </c>
      <c r="B120" t="s">
        <v>1274</v>
      </c>
      <c r="C120" s="277">
        <f t="shared" si="1"/>
        <v>50</v>
      </c>
      <c r="D120" t="s">
        <v>1279</v>
      </c>
      <c r="E120" s="281">
        <v>45332</v>
      </c>
    </row>
    <row r="121" spans="1:5">
      <c r="A121">
        <v>120</v>
      </c>
      <c r="B121" t="s">
        <v>1271</v>
      </c>
      <c r="C121" s="277">
        <f t="shared" si="1"/>
        <v>20</v>
      </c>
      <c r="D121" t="s">
        <v>1279</v>
      </c>
      <c r="E121" s="281">
        <v>45332</v>
      </c>
    </row>
    <row r="122" spans="1:5">
      <c r="A122">
        <v>121</v>
      </c>
      <c r="B122" t="s">
        <v>1275</v>
      </c>
      <c r="C122" s="277">
        <f t="shared" si="1"/>
        <v>90</v>
      </c>
      <c r="D122" t="s">
        <v>1277</v>
      </c>
      <c r="E122" s="281">
        <v>45332</v>
      </c>
    </row>
    <row r="123" spans="1:5">
      <c r="A123">
        <v>122</v>
      </c>
      <c r="B123" t="s">
        <v>1273</v>
      </c>
      <c r="C123" s="277">
        <f t="shared" si="1"/>
        <v>30</v>
      </c>
      <c r="D123" t="s">
        <v>1279</v>
      </c>
      <c r="E123" s="281">
        <v>45332</v>
      </c>
    </row>
    <row r="124" spans="1:5">
      <c r="A124">
        <v>123</v>
      </c>
      <c r="B124" t="s">
        <v>1270</v>
      </c>
      <c r="C124" s="277">
        <f t="shared" si="1"/>
        <v>10</v>
      </c>
      <c r="D124" t="s">
        <v>1277</v>
      </c>
      <c r="E124" s="281">
        <v>45333</v>
      </c>
    </row>
    <row r="125" spans="1:5">
      <c r="A125">
        <v>124</v>
      </c>
      <c r="B125" t="s">
        <v>1276</v>
      </c>
      <c r="C125" s="277">
        <f t="shared" si="1"/>
        <v>120</v>
      </c>
      <c r="D125" t="s">
        <v>1279</v>
      </c>
      <c r="E125" s="281">
        <v>45333</v>
      </c>
    </row>
    <row r="126" spans="1:5">
      <c r="A126">
        <v>125</v>
      </c>
      <c r="B126" t="s">
        <v>1276</v>
      </c>
      <c r="C126" s="277">
        <f t="shared" si="1"/>
        <v>120</v>
      </c>
      <c r="D126" t="s">
        <v>1277</v>
      </c>
      <c r="E126" s="281">
        <v>45333</v>
      </c>
    </row>
    <row r="127" spans="1:5">
      <c r="A127">
        <v>126</v>
      </c>
      <c r="B127" t="s">
        <v>1275</v>
      </c>
      <c r="C127" s="277">
        <f t="shared" si="1"/>
        <v>90</v>
      </c>
      <c r="D127" t="s">
        <v>1280</v>
      </c>
      <c r="E127" s="281">
        <v>45333</v>
      </c>
    </row>
    <row r="128" spans="1:5">
      <c r="A128">
        <v>127</v>
      </c>
      <c r="B128" t="s">
        <v>1275</v>
      </c>
      <c r="C128" s="277">
        <f t="shared" si="1"/>
        <v>90</v>
      </c>
      <c r="D128" t="s">
        <v>1279</v>
      </c>
      <c r="E128" s="281">
        <v>45334</v>
      </c>
    </row>
    <row r="129" spans="1:5">
      <c r="A129">
        <v>128</v>
      </c>
      <c r="B129" t="s">
        <v>1275</v>
      </c>
      <c r="C129" s="277">
        <f t="shared" si="1"/>
        <v>90</v>
      </c>
      <c r="D129" t="s">
        <v>1280</v>
      </c>
      <c r="E129" s="281">
        <v>45334</v>
      </c>
    </row>
    <row r="130" spans="1:5">
      <c r="A130">
        <v>129</v>
      </c>
      <c r="B130" t="s">
        <v>1271</v>
      </c>
      <c r="C130" s="277">
        <f t="shared" si="1"/>
        <v>20</v>
      </c>
      <c r="D130" t="s">
        <v>1277</v>
      </c>
      <c r="E130" s="281">
        <v>45334</v>
      </c>
    </row>
    <row r="131" spans="1:5">
      <c r="A131">
        <v>130</v>
      </c>
      <c r="B131" t="s">
        <v>1270</v>
      </c>
      <c r="C131" s="277">
        <f t="shared" ref="C131:C194" si="2">VLOOKUP(B131,$L$2:$M$8,2,0)</f>
        <v>10</v>
      </c>
      <c r="D131" t="s">
        <v>1278</v>
      </c>
      <c r="E131" s="281">
        <v>45335</v>
      </c>
    </row>
    <row r="132" spans="1:5">
      <c r="A132">
        <v>131</v>
      </c>
      <c r="B132" t="s">
        <v>1274</v>
      </c>
      <c r="C132" s="277">
        <f t="shared" si="2"/>
        <v>50</v>
      </c>
      <c r="D132" t="s">
        <v>1281</v>
      </c>
      <c r="E132" s="281">
        <v>45335</v>
      </c>
    </row>
    <row r="133" spans="1:5">
      <c r="A133">
        <v>132</v>
      </c>
      <c r="B133" t="s">
        <v>1273</v>
      </c>
      <c r="C133" s="277">
        <f t="shared" si="2"/>
        <v>30</v>
      </c>
      <c r="D133" t="s">
        <v>1279</v>
      </c>
      <c r="E133" s="281">
        <v>45335</v>
      </c>
    </row>
    <row r="134" spans="1:5">
      <c r="A134">
        <v>133</v>
      </c>
      <c r="B134" t="s">
        <v>1270</v>
      </c>
      <c r="C134" s="277">
        <f t="shared" si="2"/>
        <v>10</v>
      </c>
      <c r="D134" t="s">
        <v>1279</v>
      </c>
      <c r="E134" s="281">
        <v>45335</v>
      </c>
    </row>
    <row r="135" spans="1:5">
      <c r="A135">
        <v>134</v>
      </c>
      <c r="B135" t="s">
        <v>1276</v>
      </c>
      <c r="C135" s="277">
        <f t="shared" si="2"/>
        <v>120</v>
      </c>
      <c r="D135" t="s">
        <v>1279</v>
      </c>
      <c r="E135" s="281">
        <v>45335</v>
      </c>
    </row>
    <row r="136" spans="1:5">
      <c r="A136">
        <v>135</v>
      </c>
      <c r="B136" t="s">
        <v>1272</v>
      </c>
      <c r="C136" s="277">
        <f t="shared" si="2"/>
        <v>80</v>
      </c>
      <c r="D136" t="s">
        <v>1277</v>
      </c>
      <c r="E136" s="281">
        <v>45335</v>
      </c>
    </row>
    <row r="137" spans="1:5">
      <c r="A137">
        <v>136</v>
      </c>
      <c r="B137" t="s">
        <v>1274</v>
      </c>
      <c r="C137" s="277">
        <f t="shared" si="2"/>
        <v>50</v>
      </c>
      <c r="D137" t="s">
        <v>1278</v>
      </c>
      <c r="E137" s="281">
        <v>45335</v>
      </c>
    </row>
    <row r="138" spans="1:5">
      <c r="A138">
        <v>137</v>
      </c>
      <c r="B138" t="s">
        <v>1276</v>
      </c>
      <c r="C138" s="277">
        <f t="shared" si="2"/>
        <v>120</v>
      </c>
      <c r="D138" t="s">
        <v>1278</v>
      </c>
      <c r="E138" s="281">
        <v>45336</v>
      </c>
    </row>
    <row r="139" spans="1:5">
      <c r="A139">
        <v>138</v>
      </c>
      <c r="B139" t="s">
        <v>1276</v>
      </c>
      <c r="C139" s="277">
        <f t="shared" si="2"/>
        <v>120</v>
      </c>
      <c r="D139" t="s">
        <v>1280</v>
      </c>
      <c r="E139" s="281">
        <v>45336</v>
      </c>
    </row>
    <row r="140" spans="1:5">
      <c r="A140">
        <v>139</v>
      </c>
      <c r="B140" t="s">
        <v>1270</v>
      </c>
      <c r="C140" s="277">
        <f t="shared" si="2"/>
        <v>10</v>
      </c>
      <c r="D140" t="s">
        <v>1279</v>
      </c>
      <c r="E140" s="281">
        <v>45337</v>
      </c>
    </row>
    <row r="141" spans="1:5">
      <c r="A141">
        <v>140</v>
      </c>
      <c r="B141" t="s">
        <v>1270</v>
      </c>
      <c r="C141" s="277">
        <f t="shared" si="2"/>
        <v>10</v>
      </c>
      <c r="D141" t="s">
        <v>1277</v>
      </c>
      <c r="E141" s="281">
        <v>45338</v>
      </c>
    </row>
    <row r="142" spans="1:5">
      <c r="A142">
        <v>141</v>
      </c>
      <c r="B142" t="s">
        <v>1275</v>
      </c>
      <c r="C142" s="277">
        <f t="shared" si="2"/>
        <v>90</v>
      </c>
      <c r="D142" t="s">
        <v>1277</v>
      </c>
      <c r="E142" s="281">
        <v>45338</v>
      </c>
    </row>
    <row r="143" spans="1:5">
      <c r="A143">
        <v>142</v>
      </c>
      <c r="B143" t="s">
        <v>1275</v>
      </c>
      <c r="C143" s="277">
        <f t="shared" si="2"/>
        <v>90</v>
      </c>
      <c r="D143" t="s">
        <v>1277</v>
      </c>
      <c r="E143" s="281">
        <v>45339</v>
      </c>
    </row>
    <row r="144" spans="1:5">
      <c r="A144">
        <v>143</v>
      </c>
      <c r="B144" t="s">
        <v>1271</v>
      </c>
      <c r="C144" s="277">
        <f t="shared" si="2"/>
        <v>20</v>
      </c>
      <c r="D144" t="s">
        <v>1277</v>
      </c>
      <c r="E144" s="281">
        <v>45340</v>
      </c>
    </row>
    <row r="145" spans="1:5">
      <c r="A145">
        <v>144</v>
      </c>
      <c r="B145" t="s">
        <v>1272</v>
      </c>
      <c r="C145" s="277">
        <f t="shared" si="2"/>
        <v>80</v>
      </c>
      <c r="D145" t="s">
        <v>1278</v>
      </c>
      <c r="E145" s="281">
        <v>45340</v>
      </c>
    </row>
    <row r="146" spans="1:5">
      <c r="A146">
        <v>145</v>
      </c>
      <c r="B146" t="s">
        <v>1270</v>
      </c>
      <c r="C146" s="277">
        <f t="shared" si="2"/>
        <v>10</v>
      </c>
      <c r="D146" t="s">
        <v>1278</v>
      </c>
      <c r="E146" s="281">
        <v>45340</v>
      </c>
    </row>
    <row r="147" spans="1:5">
      <c r="A147">
        <v>146</v>
      </c>
      <c r="B147" t="s">
        <v>1272</v>
      </c>
      <c r="C147" s="277">
        <f t="shared" si="2"/>
        <v>80</v>
      </c>
      <c r="D147" t="s">
        <v>1278</v>
      </c>
      <c r="E147" s="281">
        <v>45340</v>
      </c>
    </row>
    <row r="148" spans="1:5">
      <c r="A148">
        <v>147</v>
      </c>
      <c r="B148" t="s">
        <v>1271</v>
      </c>
      <c r="C148" s="277">
        <f t="shared" si="2"/>
        <v>20</v>
      </c>
      <c r="D148" t="s">
        <v>1277</v>
      </c>
      <c r="E148" s="281">
        <v>45340</v>
      </c>
    </row>
    <row r="149" spans="1:5">
      <c r="A149">
        <v>148</v>
      </c>
      <c r="B149" t="s">
        <v>1270</v>
      </c>
      <c r="C149" s="277">
        <f t="shared" si="2"/>
        <v>10</v>
      </c>
      <c r="D149" t="s">
        <v>1277</v>
      </c>
      <c r="E149" s="281">
        <v>45340</v>
      </c>
    </row>
    <row r="150" spans="1:5">
      <c r="A150">
        <v>149</v>
      </c>
      <c r="B150" t="s">
        <v>1276</v>
      </c>
      <c r="C150" s="277">
        <f t="shared" si="2"/>
        <v>120</v>
      </c>
      <c r="D150" t="s">
        <v>1277</v>
      </c>
      <c r="E150" s="281">
        <v>45341</v>
      </c>
    </row>
    <row r="151" spans="1:5">
      <c r="A151">
        <v>150</v>
      </c>
      <c r="B151" t="s">
        <v>1271</v>
      </c>
      <c r="C151" s="277">
        <f t="shared" si="2"/>
        <v>20</v>
      </c>
      <c r="D151" t="s">
        <v>1277</v>
      </c>
      <c r="E151" s="281">
        <v>45341</v>
      </c>
    </row>
    <row r="152" spans="1:5">
      <c r="A152">
        <v>151</v>
      </c>
      <c r="B152" t="s">
        <v>1273</v>
      </c>
      <c r="C152" s="277">
        <f t="shared" si="2"/>
        <v>30</v>
      </c>
      <c r="D152" t="s">
        <v>1280</v>
      </c>
      <c r="E152" s="281">
        <v>45341</v>
      </c>
    </row>
    <row r="153" spans="1:5">
      <c r="A153">
        <v>152</v>
      </c>
      <c r="B153" t="s">
        <v>1275</v>
      </c>
      <c r="C153" s="277">
        <f t="shared" si="2"/>
        <v>90</v>
      </c>
      <c r="D153" t="s">
        <v>1280</v>
      </c>
      <c r="E153" s="281">
        <v>45344</v>
      </c>
    </row>
    <row r="154" spans="1:5">
      <c r="A154">
        <v>153</v>
      </c>
      <c r="B154" t="s">
        <v>1275</v>
      </c>
      <c r="C154" s="277">
        <f t="shared" si="2"/>
        <v>90</v>
      </c>
      <c r="D154" t="s">
        <v>1277</v>
      </c>
      <c r="E154" s="281">
        <v>45344</v>
      </c>
    </row>
    <row r="155" spans="1:5">
      <c r="A155">
        <v>154</v>
      </c>
      <c r="B155" t="s">
        <v>1272</v>
      </c>
      <c r="C155" s="277">
        <f t="shared" si="2"/>
        <v>80</v>
      </c>
      <c r="D155" t="s">
        <v>1281</v>
      </c>
      <c r="E155" s="281">
        <v>45344</v>
      </c>
    </row>
    <row r="156" spans="1:5">
      <c r="A156">
        <v>155</v>
      </c>
      <c r="B156" t="s">
        <v>1274</v>
      </c>
      <c r="C156" s="277">
        <f t="shared" si="2"/>
        <v>50</v>
      </c>
      <c r="D156" t="s">
        <v>1277</v>
      </c>
      <c r="E156" s="281">
        <v>45344</v>
      </c>
    </row>
    <row r="157" spans="1:5">
      <c r="A157">
        <v>156</v>
      </c>
      <c r="B157" t="s">
        <v>1270</v>
      </c>
      <c r="C157" s="277">
        <f t="shared" si="2"/>
        <v>10</v>
      </c>
      <c r="D157" t="s">
        <v>1277</v>
      </c>
      <c r="E157" s="281">
        <v>45344</v>
      </c>
    </row>
    <row r="158" spans="1:5">
      <c r="A158">
        <v>157</v>
      </c>
      <c r="B158" t="s">
        <v>1273</v>
      </c>
      <c r="C158" s="277">
        <f t="shared" si="2"/>
        <v>30</v>
      </c>
      <c r="D158" t="s">
        <v>1279</v>
      </c>
      <c r="E158" s="281">
        <v>45344</v>
      </c>
    </row>
    <row r="159" spans="1:5">
      <c r="A159">
        <v>158</v>
      </c>
      <c r="B159" t="s">
        <v>1270</v>
      </c>
      <c r="C159" s="277">
        <f t="shared" si="2"/>
        <v>10</v>
      </c>
      <c r="D159" t="s">
        <v>1281</v>
      </c>
      <c r="E159" s="281">
        <v>45344</v>
      </c>
    </row>
    <row r="160" spans="1:5">
      <c r="A160">
        <v>159</v>
      </c>
      <c r="B160" t="s">
        <v>1270</v>
      </c>
      <c r="C160" s="277">
        <f t="shared" si="2"/>
        <v>10</v>
      </c>
      <c r="D160" t="s">
        <v>1277</v>
      </c>
      <c r="E160" s="281">
        <v>45345</v>
      </c>
    </row>
    <row r="161" spans="1:5">
      <c r="A161">
        <v>160</v>
      </c>
      <c r="B161" t="s">
        <v>1274</v>
      </c>
      <c r="C161" s="277">
        <f t="shared" si="2"/>
        <v>50</v>
      </c>
      <c r="D161" t="s">
        <v>1277</v>
      </c>
      <c r="E161" s="281">
        <v>45345</v>
      </c>
    </row>
    <row r="162" spans="1:5">
      <c r="A162">
        <v>161</v>
      </c>
      <c r="B162" t="s">
        <v>1270</v>
      </c>
      <c r="C162" s="277">
        <f t="shared" si="2"/>
        <v>10</v>
      </c>
      <c r="D162" t="s">
        <v>1277</v>
      </c>
      <c r="E162" s="281">
        <v>45345</v>
      </c>
    </row>
    <row r="163" spans="1:5">
      <c r="A163">
        <v>162</v>
      </c>
      <c r="B163" t="s">
        <v>1275</v>
      </c>
      <c r="C163" s="277">
        <f t="shared" si="2"/>
        <v>90</v>
      </c>
      <c r="D163" t="s">
        <v>1280</v>
      </c>
      <c r="E163" s="281">
        <v>45345</v>
      </c>
    </row>
    <row r="164" spans="1:5">
      <c r="A164">
        <v>163</v>
      </c>
      <c r="B164" t="s">
        <v>1273</v>
      </c>
      <c r="C164" s="277">
        <f t="shared" si="2"/>
        <v>30</v>
      </c>
      <c r="D164" t="s">
        <v>1280</v>
      </c>
      <c r="E164" s="281">
        <v>45346</v>
      </c>
    </row>
    <row r="165" spans="1:5">
      <c r="A165">
        <v>164</v>
      </c>
      <c r="B165" t="s">
        <v>1271</v>
      </c>
      <c r="C165" s="277">
        <f t="shared" si="2"/>
        <v>20</v>
      </c>
      <c r="D165" t="s">
        <v>1278</v>
      </c>
      <c r="E165" s="281">
        <v>45346</v>
      </c>
    </row>
    <row r="166" spans="1:5">
      <c r="A166">
        <v>165</v>
      </c>
      <c r="B166" t="s">
        <v>1273</v>
      </c>
      <c r="C166" s="277">
        <f t="shared" si="2"/>
        <v>30</v>
      </c>
      <c r="D166" t="s">
        <v>1280</v>
      </c>
      <c r="E166" s="281">
        <v>45347</v>
      </c>
    </row>
    <row r="167" spans="1:5">
      <c r="A167">
        <v>166</v>
      </c>
      <c r="B167" t="s">
        <v>1272</v>
      </c>
      <c r="C167" s="277">
        <f t="shared" si="2"/>
        <v>80</v>
      </c>
      <c r="D167" t="s">
        <v>1277</v>
      </c>
      <c r="E167" s="281">
        <v>45347</v>
      </c>
    </row>
    <row r="168" spans="1:5">
      <c r="A168">
        <v>167</v>
      </c>
      <c r="B168" t="s">
        <v>1271</v>
      </c>
      <c r="C168" s="277">
        <f t="shared" si="2"/>
        <v>20</v>
      </c>
      <c r="D168" t="s">
        <v>1279</v>
      </c>
      <c r="E168" s="281">
        <v>45348</v>
      </c>
    </row>
    <row r="169" spans="1:5">
      <c r="A169">
        <v>168</v>
      </c>
      <c r="B169" t="s">
        <v>1274</v>
      </c>
      <c r="C169" s="277">
        <f t="shared" si="2"/>
        <v>50</v>
      </c>
      <c r="D169" t="s">
        <v>1279</v>
      </c>
      <c r="E169" s="281">
        <v>45349</v>
      </c>
    </row>
    <row r="170" spans="1:5">
      <c r="A170">
        <v>169</v>
      </c>
      <c r="B170" t="s">
        <v>1275</v>
      </c>
      <c r="C170" s="277">
        <f t="shared" si="2"/>
        <v>90</v>
      </c>
      <c r="D170" t="s">
        <v>1277</v>
      </c>
      <c r="E170" s="281">
        <v>45349</v>
      </c>
    </row>
    <row r="171" spans="1:5">
      <c r="A171">
        <v>170</v>
      </c>
      <c r="B171" t="s">
        <v>1274</v>
      </c>
      <c r="C171" s="277">
        <f t="shared" si="2"/>
        <v>50</v>
      </c>
      <c r="D171" t="s">
        <v>1281</v>
      </c>
      <c r="E171" s="281">
        <v>45349</v>
      </c>
    </row>
    <row r="172" spans="1:5">
      <c r="A172">
        <v>171</v>
      </c>
      <c r="B172" t="s">
        <v>1273</v>
      </c>
      <c r="C172" s="277">
        <f t="shared" si="2"/>
        <v>30</v>
      </c>
      <c r="D172" t="s">
        <v>1277</v>
      </c>
      <c r="E172" s="281">
        <v>45349</v>
      </c>
    </row>
    <row r="173" spans="1:5">
      <c r="A173">
        <v>172</v>
      </c>
      <c r="B173" t="s">
        <v>1276</v>
      </c>
      <c r="C173" s="277">
        <f t="shared" si="2"/>
        <v>120</v>
      </c>
      <c r="D173" t="s">
        <v>1277</v>
      </c>
      <c r="E173" s="281">
        <v>45351</v>
      </c>
    </row>
    <row r="174" spans="1:5">
      <c r="A174">
        <v>173</v>
      </c>
      <c r="B174" t="s">
        <v>1274</v>
      </c>
      <c r="C174" s="277">
        <f t="shared" si="2"/>
        <v>50</v>
      </c>
      <c r="D174" t="s">
        <v>1278</v>
      </c>
      <c r="E174" s="281">
        <v>45351</v>
      </c>
    </row>
    <row r="175" spans="1:5">
      <c r="A175">
        <v>174</v>
      </c>
      <c r="B175" t="s">
        <v>1271</v>
      </c>
      <c r="C175" s="277">
        <f t="shared" si="2"/>
        <v>20</v>
      </c>
      <c r="D175" t="s">
        <v>1277</v>
      </c>
      <c r="E175" s="281">
        <v>45352</v>
      </c>
    </row>
    <row r="176" spans="1:5">
      <c r="A176">
        <v>175</v>
      </c>
      <c r="B176" t="s">
        <v>1273</v>
      </c>
      <c r="C176" s="277">
        <f t="shared" si="2"/>
        <v>30</v>
      </c>
      <c r="D176" t="s">
        <v>1279</v>
      </c>
      <c r="E176" s="281">
        <v>45352</v>
      </c>
    </row>
    <row r="177" spans="1:5">
      <c r="A177">
        <v>176</v>
      </c>
      <c r="B177" t="s">
        <v>1276</v>
      </c>
      <c r="C177" s="277">
        <f t="shared" si="2"/>
        <v>120</v>
      </c>
      <c r="D177" t="s">
        <v>1277</v>
      </c>
      <c r="E177" s="281">
        <v>45352</v>
      </c>
    </row>
    <row r="178" spans="1:5">
      <c r="A178">
        <v>177</v>
      </c>
      <c r="B178" t="s">
        <v>1270</v>
      </c>
      <c r="C178" s="277">
        <f t="shared" si="2"/>
        <v>10</v>
      </c>
      <c r="D178" t="s">
        <v>1279</v>
      </c>
      <c r="E178" s="281">
        <v>45352</v>
      </c>
    </row>
    <row r="179" spans="1:5">
      <c r="A179">
        <v>178</v>
      </c>
      <c r="B179" t="s">
        <v>1276</v>
      </c>
      <c r="C179" s="277">
        <f t="shared" si="2"/>
        <v>120</v>
      </c>
      <c r="D179" t="s">
        <v>1280</v>
      </c>
      <c r="E179" s="281">
        <v>45352</v>
      </c>
    </row>
    <row r="180" spans="1:5">
      <c r="A180">
        <v>179</v>
      </c>
      <c r="B180" t="s">
        <v>1276</v>
      </c>
      <c r="C180" s="277">
        <f t="shared" si="2"/>
        <v>120</v>
      </c>
      <c r="D180" t="s">
        <v>1278</v>
      </c>
      <c r="E180" s="281">
        <v>45353</v>
      </c>
    </row>
    <row r="181" spans="1:5">
      <c r="A181">
        <v>180</v>
      </c>
      <c r="B181" t="s">
        <v>1276</v>
      </c>
      <c r="C181" s="277">
        <f t="shared" si="2"/>
        <v>120</v>
      </c>
      <c r="D181" t="s">
        <v>1279</v>
      </c>
      <c r="E181" s="281">
        <v>45353</v>
      </c>
    </row>
    <row r="182" spans="1:5">
      <c r="A182">
        <v>181</v>
      </c>
      <c r="B182" t="s">
        <v>1272</v>
      </c>
      <c r="C182" s="277">
        <f t="shared" si="2"/>
        <v>80</v>
      </c>
      <c r="D182" t="s">
        <v>1278</v>
      </c>
      <c r="E182" s="281">
        <v>45353</v>
      </c>
    </row>
    <row r="183" spans="1:5">
      <c r="A183">
        <v>182</v>
      </c>
      <c r="B183" t="s">
        <v>1272</v>
      </c>
      <c r="C183" s="277">
        <f t="shared" si="2"/>
        <v>80</v>
      </c>
      <c r="D183" t="s">
        <v>1278</v>
      </c>
      <c r="E183" s="281">
        <v>45354</v>
      </c>
    </row>
    <row r="184" spans="1:5">
      <c r="A184">
        <v>183</v>
      </c>
      <c r="B184" t="s">
        <v>1274</v>
      </c>
      <c r="C184" s="277">
        <f t="shared" si="2"/>
        <v>50</v>
      </c>
      <c r="D184" t="s">
        <v>1277</v>
      </c>
      <c r="E184" s="281">
        <v>45354</v>
      </c>
    </row>
    <row r="185" spans="1:5">
      <c r="A185">
        <v>184</v>
      </c>
      <c r="B185" t="s">
        <v>1272</v>
      </c>
      <c r="C185" s="277">
        <f t="shared" si="2"/>
        <v>80</v>
      </c>
      <c r="D185" t="s">
        <v>1278</v>
      </c>
      <c r="E185" s="281">
        <v>45355</v>
      </c>
    </row>
    <row r="186" spans="1:5">
      <c r="A186">
        <v>185</v>
      </c>
      <c r="B186" t="s">
        <v>1270</v>
      </c>
      <c r="C186" s="277">
        <f t="shared" si="2"/>
        <v>10</v>
      </c>
      <c r="D186" t="s">
        <v>1277</v>
      </c>
      <c r="E186" s="281">
        <v>45355</v>
      </c>
    </row>
    <row r="187" spans="1:5">
      <c r="A187">
        <v>186</v>
      </c>
      <c r="B187" t="s">
        <v>1274</v>
      </c>
      <c r="C187" s="277">
        <f t="shared" si="2"/>
        <v>50</v>
      </c>
      <c r="D187" t="s">
        <v>1277</v>
      </c>
      <c r="E187" s="281">
        <v>45356</v>
      </c>
    </row>
    <row r="188" spans="1:5">
      <c r="A188">
        <v>187</v>
      </c>
      <c r="B188" t="s">
        <v>1271</v>
      </c>
      <c r="C188" s="277">
        <f t="shared" si="2"/>
        <v>20</v>
      </c>
      <c r="D188" t="s">
        <v>1277</v>
      </c>
      <c r="E188" s="281">
        <v>45357</v>
      </c>
    </row>
    <row r="189" spans="1:5">
      <c r="A189">
        <v>188</v>
      </c>
      <c r="B189" t="s">
        <v>1272</v>
      </c>
      <c r="C189" s="277">
        <f t="shared" si="2"/>
        <v>80</v>
      </c>
      <c r="D189" t="s">
        <v>1278</v>
      </c>
      <c r="E189" s="281">
        <v>45357</v>
      </c>
    </row>
    <row r="190" spans="1:5">
      <c r="A190">
        <v>189</v>
      </c>
      <c r="B190" t="s">
        <v>1273</v>
      </c>
      <c r="C190" s="277">
        <f t="shared" si="2"/>
        <v>30</v>
      </c>
      <c r="D190" t="s">
        <v>1277</v>
      </c>
      <c r="E190" s="281">
        <v>45357</v>
      </c>
    </row>
    <row r="191" spans="1:5">
      <c r="A191">
        <v>190</v>
      </c>
      <c r="B191" t="s">
        <v>1275</v>
      </c>
      <c r="C191" s="277">
        <f t="shared" si="2"/>
        <v>90</v>
      </c>
      <c r="D191" t="s">
        <v>1279</v>
      </c>
      <c r="E191" s="281">
        <v>45357</v>
      </c>
    </row>
    <row r="192" spans="1:5">
      <c r="A192">
        <v>191</v>
      </c>
      <c r="B192" t="s">
        <v>1274</v>
      </c>
      <c r="C192" s="277">
        <f t="shared" si="2"/>
        <v>50</v>
      </c>
      <c r="D192" t="s">
        <v>1278</v>
      </c>
      <c r="E192" s="281">
        <v>45358</v>
      </c>
    </row>
    <row r="193" spans="1:5">
      <c r="A193">
        <v>192</v>
      </c>
      <c r="B193" t="s">
        <v>1270</v>
      </c>
      <c r="C193" s="277">
        <f t="shared" si="2"/>
        <v>10</v>
      </c>
      <c r="D193" t="s">
        <v>1280</v>
      </c>
      <c r="E193" s="281">
        <v>45358</v>
      </c>
    </row>
    <row r="194" spans="1:5">
      <c r="A194">
        <v>193</v>
      </c>
      <c r="B194" t="s">
        <v>1272</v>
      </c>
      <c r="C194" s="277">
        <f t="shared" si="2"/>
        <v>80</v>
      </c>
      <c r="D194" t="s">
        <v>1278</v>
      </c>
      <c r="E194" s="281">
        <v>45359</v>
      </c>
    </row>
    <row r="195" spans="1:5">
      <c r="A195">
        <v>194</v>
      </c>
      <c r="B195" t="s">
        <v>1274</v>
      </c>
      <c r="C195" s="277">
        <f t="shared" ref="C195:C258" si="3">VLOOKUP(B195,$L$2:$M$8,2,0)</f>
        <v>50</v>
      </c>
      <c r="D195" t="s">
        <v>1277</v>
      </c>
      <c r="E195" s="281">
        <v>45359</v>
      </c>
    </row>
    <row r="196" spans="1:5">
      <c r="A196">
        <v>195</v>
      </c>
      <c r="B196" t="s">
        <v>1272</v>
      </c>
      <c r="C196" s="277">
        <f t="shared" si="3"/>
        <v>80</v>
      </c>
      <c r="D196" t="s">
        <v>1278</v>
      </c>
      <c r="E196" s="281">
        <v>45359</v>
      </c>
    </row>
    <row r="197" spans="1:5">
      <c r="A197">
        <v>196</v>
      </c>
      <c r="B197" t="s">
        <v>1274</v>
      </c>
      <c r="C197" s="277">
        <f t="shared" si="3"/>
        <v>50</v>
      </c>
      <c r="D197" t="s">
        <v>1277</v>
      </c>
      <c r="E197" s="281">
        <v>45359</v>
      </c>
    </row>
    <row r="198" spans="1:5">
      <c r="A198">
        <v>197</v>
      </c>
      <c r="B198" t="s">
        <v>1275</v>
      </c>
      <c r="C198" s="277">
        <f t="shared" si="3"/>
        <v>90</v>
      </c>
      <c r="D198" t="s">
        <v>1277</v>
      </c>
      <c r="E198" s="281">
        <v>45360</v>
      </c>
    </row>
    <row r="199" spans="1:5">
      <c r="A199">
        <v>198</v>
      </c>
      <c r="B199" t="s">
        <v>1270</v>
      </c>
      <c r="C199" s="277">
        <f t="shared" si="3"/>
        <v>10</v>
      </c>
      <c r="D199" t="s">
        <v>1278</v>
      </c>
      <c r="E199" s="281">
        <v>45361</v>
      </c>
    </row>
    <row r="200" spans="1:5">
      <c r="A200">
        <v>199</v>
      </c>
      <c r="B200" t="s">
        <v>1270</v>
      </c>
      <c r="C200" s="277">
        <f t="shared" si="3"/>
        <v>10</v>
      </c>
      <c r="D200" t="s">
        <v>1279</v>
      </c>
      <c r="E200" s="281">
        <v>45361</v>
      </c>
    </row>
    <row r="201" spans="1:5">
      <c r="A201">
        <v>200</v>
      </c>
      <c r="B201" t="s">
        <v>1275</v>
      </c>
      <c r="C201" s="277">
        <f t="shared" si="3"/>
        <v>90</v>
      </c>
      <c r="D201" t="s">
        <v>1279</v>
      </c>
      <c r="E201" s="281">
        <v>45361</v>
      </c>
    </row>
    <row r="202" spans="1:5">
      <c r="A202">
        <v>201</v>
      </c>
      <c r="B202" t="s">
        <v>1270</v>
      </c>
      <c r="C202" s="277">
        <f t="shared" si="3"/>
        <v>10</v>
      </c>
      <c r="D202" t="s">
        <v>1277</v>
      </c>
      <c r="E202" s="281">
        <v>45361</v>
      </c>
    </row>
    <row r="203" spans="1:5">
      <c r="A203">
        <v>202</v>
      </c>
      <c r="B203" t="s">
        <v>1272</v>
      </c>
      <c r="C203" s="277">
        <f t="shared" si="3"/>
        <v>80</v>
      </c>
      <c r="D203" t="s">
        <v>1277</v>
      </c>
      <c r="E203" s="281">
        <v>45363</v>
      </c>
    </row>
    <row r="204" spans="1:5">
      <c r="A204">
        <v>203</v>
      </c>
      <c r="B204" t="s">
        <v>1275</v>
      </c>
      <c r="C204" s="277">
        <f t="shared" si="3"/>
        <v>90</v>
      </c>
      <c r="D204" t="s">
        <v>1277</v>
      </c>
      <c r="E204" s="281">
        <v>45363</v>
      </c>
    </row>
    <row r="205" spans="1:5">
      <c r="A205">
        <v>204</v>
      </c>
      <c r="B205" t="s">
        <v>1276</v>
      </c>
      <c r="C205" s="277">
        <f t="shared" si="3"/>
        <v>120</v>
      </c>
      <c r="D205" t="s">
        <v>1277</v>
      </c>
      <c r="E205" s="281">
        <v>45363</v>
      </c>
    </row>
    <row r="206" spans="1:5">
      <c r="A206">
        <v>205</v>
      </c>
      <c r="B206" t="s">
        <v>1276</v>
      </c>
      <c r="C206" s="277">
        <f t="shared" si="3"/>
        <v>120</v>
      </c>
      <c r="D206" t="s">
        <v>1280</v>
      </c>
      <c r="E206" s="281">
        <v>45364</v>
      </c>
    </row>
    <row r="207" spans="1:5">
      <c r="A207">
        <v>206</v>
      </c>
      <c r="B207" t="s">
        <v>1274</v>
      </c>
      <c r="C207" s="277">
        <f t="shared" si="3"/>
        <v>50</v>
      </c>
      <c r="D207" t="s">
        <v>1277</v>
      </c>
      <c r="E207" s="281">
        <v>45364</v>
      </c>
    </row>
    <row r="208" spans="1:5">
      <c r="A208">
        <v>207</v>
      </c>
      <c r="B208" t="s">
        <v>1275</v>
      </c>
      <c r="C208" s="277">
        <f t="shared" si="3"/>
        <v>90</v>
      </c>
      <c r="D208" t="s">
        <v>1279</v>
      </c>
      <c r="E208" s="281">
        <v>45365</v>
      </c>
    </row>
    <row r="209" spans="1:5">
      <c r="A209">
        <v>208</v>
      </c>
      <c r="B209" t="s">
        <v>1273</v>
      </c>
      <c r="C209" s="277">
        <f t="shared" si="3"/>
        <v>30</v>
      </c>
      <c r="D209" t="s">
        <v>1279</v>
      </c>
      <c r="E209" s="281">
        <v>45365</v>
      </c>
    </row>
    <row r="210" spans="1:5">
      <c r="A210">
        <v>209</v>
      </c>
      <c r="B210" t="s">
        <v>1270</v>
      </c>
      <c r="C210" s="277">
        <f t="shared" si="3"/>
        <v>10</v>
      </c>
      <c r="D210" t="s">
        <v>1277</v>
      </c>
      <c r="E210" s="281">
        <v>45365</v>
      </c>
    </row>
    <row r="211" spans="1:5">
      <c r="A211">
        <v>210</v>
      </c>
      <c r="B211" t="s">
        <v>1274</v>
      </c>
      <c r="C211" s="277">
        <f t="shared" si="3"/>
        <v>50</v>
      </c>
      <c r="D211" t="s">
        <v>1278</v>
      </c>
      <c r="E211" s="281">
        <v>45365</v>
      </c>
    </row>
    <row r="212" spans="1:5">
      <c r="A212">
        <v>211</v>
      </c>
      <c r="B212" t="s">
        <v>1274</v>
      </c>
      <c r="C212" s="277">
        <f t="shared" si="3"/>
        <v>50</v>
      </c>
      <c r="D212" t="s">
        <v>1279</v>
      </c>
      <c r="E212" s="281">
        <v>45365</v>
      </c>
    </row>
    <row r="213" spans="1:5">
      <c r="A213">
        <v>212</v>
      </c>
      <c r="B213" t="s">
        <v>1272</v>
      </c>
      <c r="C213" s="277">
        <f t="shared" si="3"/>
        <v>80</v>
      </c>
      <c r="D213" t="s">
        <v>1277</v>
      </c>
      <c r="E213" s="281">
        <v>45366</v>
      </c>
    </row>
    <row r="214" spans="1:5">
      <c r="A214">
        <v>213</v>
      </c>
      <c r="B214" t="s">
        <v>1275</v>
      </c>
      <c r="C214" s="277">
        <f t="shared" si="3"/>
        <v>90</v>
      </c>
      <c r="D214" t="s">
        <v>1277</v>
      </c>
      <c r="E214" s="281">
        <v>45366</v>
      </c>
    </row>
    <row r="215" spans="1:5">
      <c r="A215">
        <v>214</v>
      </c>
      <c r="B215" t="s">
        <v>1270</v>
      </c>
      <c r="C215" s="277">
        <f t="shared" si="3"/>
        <v>10</v>
      </c>
      <c r="D215" t="s">
        <v>1277</v>
      </c>
      <c r="E215" s="281">
        <v>45366</v>
      </c>
    </row>
    <row r="216" spans="1:5">
      <c r="A216">
        <v>215</v>
      </c>
      <c r="B216" t="s">
        <v>1274</v>
      </c>
      <c r="C216" s="277">
        <f t="shared" si="3"/>
        <v>50</v>
      </c>
      <c r="D216" t="s">
        <v>1278</v>
      </c>
      <c r="E216" s="281">
        <v>45366</v>
      </c>
    </row>
    <row r="217" spans="1:5">
      <c r="A217">
        <v>216</v>
      </c>
      <c r="B217" t="s">
        <v>1275</v>
      </c>
      <c r="C217" s="277">
        <f t="shared" si="3"/>
        <v>90</v>
      </c>
      <c r="D217" t="s">
        <v>1280</v>
      </c>
      <c r="E217" s="281">
        <v>45366</v>
      </c>
    </row>
    <row r="218" spans="1:5">
      <c r="A218">
        <v>217</v>
      </c>
      <c r="B218" t="s">
        <v>1274</v>
      </c>
      <c r="C218" s="277">
        <f t="shared" si="3"/>
        <v>50</v>
      </c>
      <c r="D218" t="s">
        <v>1277</v>
      </c>
      <c r="E218" s="281">
        <v>45367</v>
      </c>
    </row>
    <row r="219" spans="1:5">
      <c r="A219">
        <v>218</v>
      </c>
      <c r="B219" t="s">
        <v>1275</v>
      </c>
      <c r="C219" s="277">
        <f t="shared" si="3"/>
        <v>90</v>
      </c>
      <c r="D219" t="s">
        <v>1281</v>
      </c>
      <c r="E219" s="281">
        <v>45367</v>
      </c>
    </row>
    <row r="220" spans="1:5">
      <c r="A220">
        <v>219</v>
      </c>
      <c r="B220" t="s">
        <v>1274</v>
      </c>
      <c r="C220" s="277">
        <f t="shared" si="3"/>
        <v>50</v>
      </c>
      <c r="D220" t="s">
        <v>1280</v>
      </c>
      <c r="E220" s="281">
        <v>45368</v>
      </c>
    </row>
    <row r="221" spans="1:5">
      <c r="A221">
        <v>220</v>
      </c>
      <c r="B221" t="s">
        <v>1272</v>
      </c>
      <c r="C221" s="277">
        <f t="shared" si="3"/>
        <v>80</v>
      </c>
      <c r="D221" t="s">
        <v>1277</v>
      </c>
      <c r="E221" s="281">
        <v>45368</v>
      </c>
    </row>
    <row r="222" spans="1:5">
      <c r="A222">
        <v>221</v>
      </c>
      <c r="B222" t="s">
        <v>1275</v>
      </c>
      <c r="C222" s="277">
        <f t="shared" si="3"/>
        <v>90</v>
      </c>
      <c r="D222" t="s">
        <v>1280</v>
      </c>
      <c r="E222" s="281">
        <v>45368</v>
      </c>
    </row>
    <row r="223" spans="1:5">
      <c r="A223">
        <v>222</v>
      </c>
      <c r="B223" t="s">
        <v>1274</v>
      </c>
      <c r="C223" s="277">
        <f t="shared" si="3"/>
        <v>50</v>
      </c>
      <c r="D223" t="s">
        <v>1278</v>
      </c>
      <c r="E223" s="281">
        <v>45368</v>
      </c>
    </row>
    <row r="224" spans="1:5">
      <c r="A224">
        <v>223</v>
      </c>
      <c r="B224" t="s">
        <v>1270</v>
      </c>
      <c r="C224" s="277">
        <f t="shared" si="3"/>
        <v>10</v>
      </c>
      <c r="D224" t="s">
        <v>1280</v>
      </c>
      <c r="E224" s="281">
        <v>45369</v>
      </c>
    </row>
    <row r="225" spans="1:5">
      <c r="A225">
        <v>224</v>
      </c>
      <c r="B225" t="s">
        <v>1273</v>
      </c>
      <c r="C225" s="277">
        <f t="shared" si="3"/>
        <v>30</v>
      </c>
      <c r="D225" t="s">
        <v>1277</v>
      </c>
      <c r="E225" s="281">
        <v>45370</v>
      </c>
    </row>
    <row r="226" spans="1:5">
      <c r="A226">
        <v>225</v>
      </c>
      <c r="B226" t="s">
        <v>1270</v>
      </c>
      <c r="C226" s="277">
        <f t="shared" si="3"/>
        <v>10</v>
      </c>
      <c r="D226" t="s">
        <v>1278</v>
      </c>
      <c r="E226" s="281">
        <v>45371</v>
      </c>
    </row>
    <row r="227" spans="1:5">
      <c r="A227">
        <v>226</v>
      </c>
      <c r="B227" t="s">
        <v>1274</v>
      </c>
      <c r="C227" s="277">
        <f t="shared" si="3"/>
        <v>50</v>
      </c>
      <c r="D227" t="s">
        <v>1277</v>
      </c>
      <c r="E227" s="281">
        <v>45372</v>
      </c>
    </row>
    <row r="228" spans="1:5">
      <c r="A228">
        <v>227</v>
      </c>
      <c r="B228" t="s">
        <v>1275</v>
      </c>
      <c r="C228" s="277">
        <f t="shared" si="3"/>
        <v>90</v>
      </c>
      <c r="D228" t="s">
        <v>1280</v>
      </c>
      <c r="E228" s="281">
        <v>45372</v>
      </c>
    </row>
    <row r="229" spans="1:5">
      <c r="A229">
        <v>228</v>
      </c>
      <c r="B229" t="s">
        <v>1270</v>
      </c>
      <c r="C229" s="277">
        <f t="shared" si="3"/>
        <v>10</v>
      </c>
      <c r="D229" t="s">
        <v>1277</v>
      </c>
      <c r="E229" s="281">
        <v>45373</v>
      </c>
    </row>
    <row r="230" spans="1:5">
      <c r="A230">
        <v>229</v>
      </c>
      <c r="B230" t="s">
        <v>1272</v>
      </c>
      <c r="C230" s="277">
        <f t="shared" si="3"/>
        <v>80</v>
      </c>
      <c r="D230" t="s">
        <v>1280</v>
      </c>
      <c r="E230" s="281">
        <v>45374</v>
      </c>
    </row>
    <row r="231" spans="1:5">
      <c r="A231">
        <v>230</v>
      </c>
      <c r="B231" t="s">
        <v>1275</v>
      </c>
      <c r="C231" s="277">
        <f t="shared" si="3"/>
        <v>90</v>
      </c>
      <c r="D231" t="s">
        <v>1278</v>
      </c>
      <c r="E231" s="281">
        <v>45374</v>
      </c>
    </row>
    <row r="232" spans="1:5">
      <c r="A232">
        <v>231</v>
      </c>
      <c r="B232" t="s">
        <v>1276</v>
      </c>
      <c r="C232" s="277">
        <f t="shared" si="3"/>
        <v>120</v>
      </c>
      <c r="D232" t="s">
        <v>1280</v>
      </c>
      <c r="E232" s="281">
        <v>45374</v>
      </c>
    </row>
    <row r="233" spans="1:5">
      <c r="A233">
        <v>232</v>
      </c>
      <c r="B233" t="s">
        <v>1275</v>
      </c>
      <c r="C233" s="277">
        <f t="shared" si="3"/>
        <v>90</v>
      </c>
      <c r="D233" t="s">
        <v>1277</v>
      </c>
      <c r="E233" s="281">
        <v>45374</v>
      </c>
    </row>
    <row r="234" spans="1:5">
      <c r="A234">
        <v>233</v>
      </c>
      <c r="B234" t="s">
        <v>1273</v>
      </c>
      <c r="C234" s="277">
        <f t="shared" si="3"/>
        <v>30</v>
      </c>
      <c r="D234" t="s">
        <v>1278</v>
      </c>
      <c r="E234" s="281">
        <v>45375</v>
      </c>
    </row>
    <row r="235" spans="1:5">
      <c r="A235">
        <v>234</v>
      </c>
      <c r="B235" t="s">
        <v>1274</v>
      </c>
      <c r="C235" s="277">
        <f t="shared" si="3"/>
        <v>50</v>
      </c>
      <c r="D235" t="s">
        <v>1277</v>
      </c>
      <c r="E235" s="281">
        <v>45375</v>
      </c>
    </row>
    <row r="236" spans="1:5">
      <c r="A236">
        <v>235</v>
      </c>
      <c r="B236" t="s">
        <v>1274</v>
      </c>
      <c r="C236" s="277">
        <f t="shared" si="3"/>
        <v>50</v>
      </c>
      <c r="D236" t="s">
        <v>1278</v>
      </c>
      <c r="E236" s="281">
        <v>45376</v>
      </c>
    </row>
    <row r="237" spans="1:5">
      <c r="A237">
        <v>236</v>
      </c>
      <c r="B237" t="s">
        <v>1273</v>
      </c>
      <c r="C237" s="277">
        <f t="shared" si="3"/>
        <v>30</v>
      </c>
      <c r="D237" t="s">
        <v>1277</v>
      </c>
      <c r="E237" s="281">
        <v>45376</v>
      </c>
    </row>
    <row r="238" spans="1:5">
      <c r="A238">
        <v>237</v>
      </c>
      <c r="B238" t="s">
        <v>1271</v>
      </c>
      <c r="C238" s="277">
        <f t="shared" si="3"/>
        <v>20</v>
      </c>
      <c r="D238" t="s">
        <v>1277</v>
      </c>
      <c r="E238" s="281">
        <v>45376</v>
      </c>
    </row>
    <row r="239" spans="1:5">
      <c r="A239">
        <v>238</v>
      </c>
      <c r="B239" t="s">
        <v>1273</v>
      </c>
      <c r="C239" s="277">
        <f t="shared" si="3"/>
        <v>30</v>
      </c>
      <c r="D239" t="s">
        <v>1278</v>
      </c>
      <c r="E239" s="281">
        <v>45376</v>
      </c>
    </row>
    <row r="240" spans="1:5">
      <c r="A240">
        <v>239</v>
      </c>
      <c r="B240" t="s">
        <v>1273</v>
      </c>
      <c r="C240" s="277">
        <f t="shared" si="3"/>
        <v>30</v>
      </c>
      <c r="D240" t="s">
        <v>1277</v>
      </c>
      <c r="E240" s="281">
        <v>45377</v>
      </c>
    </row>
    <row r="241" spans="1:5">
      <c r="A241">
        <v>240</v>
      </c>
      <c r="B241" t="s">
        <v>1272</v>
      </c>
      <c r="C241" s="277">
        <f t="shared" si="3"/>
        <v>80</v>
      </c>
      <c r="D241" t="s">
        <v>1279</v>
      </c>
      <c r="E241" s="281">
        <v>45377</v>
      </c>
    </row>
    <row r="242" spans="1:5">
      <c r="A242">
        <v>241</v>
      </c>
      <c r="B242" t="s">
        <v>1276</v>
      </c>
      <c r="C242" s="277">
        <f t="shared" si="3"/>
        <v>120</v>
      </c>
      <c r="D242" t="s">
        <v>1277</v>
      </c>
      <c r="E242" s="281">
        <v>45377</v>
      </c>
    </row>
    <row r="243" spans="1:5">
      <c r="A243">
        <v>242</v>
      </c>
      <c r="B243" t="s">
        <v>1272</v>
      </c>
      <c r="C243" s="277">
        <f t="shared" si="3"/>
        <v>80</v>
      </c>
      <c r="D243" t="s">
        <v>1277</v>
      </c>
      <c r="E243" s="281">
        <v>45377</v>
      </c>
    </row>
    <row r="244" spans="1:5">
      <c r="A244">
        <v>243</v>
      </c>
      <c r="B244" t="s">
        <v>1271</v>
      </c>
      <c r="C244" s="277">
        <f t="shared" si="3"/>
        <v>20</v>
      </c>
      <c r="D244" t="s">
        <v>1277</v>
      </c>
      <c r="E244" s="281">
        <v>45377</v>
      </c>
    </row>
    <row r="245" spans="1:5">
      <c r="A245">
        <v>244</v>
      </c>
      <c r="B245" t="s">
        <v>1273</v>
      </c>
      <c r="C245" s="277">
        <f t="shared" si="3"/>
        <v>30</v>
      </c>
      <c r="D245" t="s">
        <v>1281</v>
      </c>
      <c r="E245" s="281">
        <v>45378</v>
      </c>
    </row>
    <row r="246" spans="1:5">
      <c r="A246">
        <v>245</v>
      </c>
      <c r="B246" t="s">
        <v>1271</v>
      </c>
      <c r="C246" s="277">
        <f t="shared" si="3"/>
        <v>20</v>
      </c>
      <c r="D246" t="s">
        <v>1277</v>
      </c>
      <c r="E246" s="281">
        <v>45378</v>
      </c>
    </row>
    <row r="247" spans="1:5">
      <c r="A247">
        <v>246</v>
      </c>
      <c r="B247" t="s">
        <v>1274</v>
      </c>
      <c r="C247" s="277">
        <f t="shared" si="3"/>
        <v>50</v>
      </c>
      <c r="D247" t="s">
        <v>1279</v>
      </c>
      <c r="E247" s="281">
        <v>45379</v>
      </c>
    </row>
    <row r="248" spans="1:5">
      <c r="A248">
        <v>247</v>
      </c>
      <c r="B248" t="s">
        <v>1272</v>
      </c>
      <c r="C248" s="277">
        <f t="shared" si="3"/>
        <v>80</v>
      </c>
      <c r="D248" t="s">
        <v>1277</v>
      </c>
      <c r="E248" s="281">
        <v>45379</v>
      </c>
    </row>
    <row r="249" spans="1:5">
      <c r="A249">
        <v>248</v>
      </c>
      <c r="B249" t="s">
        <v>1272</v>
      </c>
      <c r="C249" s="277">
        <f t="shared" si="3"/>
        <v>80</v>
      </c>
      <c r="D249" t="s">
        <v>1277</v>
      </c>
      <c r="E249" s="281">
        <v>45379</v>
      </c>
    </row>
    <row r="250" spans="1:5">
      <c r="A250">
        <v>249</v>
      </c>
      <c r="B250" t="s">
        <v>1271</v>
      </c>
      <c r="C250" s="277">
        <f t="shared" si="3"/>
        <v>20</v>
      </c>
      <c r="D250" t="s">
        <v>1279</v>
      </c>
      <c r="E250" s="281">
        <v>45380</v>
      </c>
    </row>
    <row r="251" spans="1:5">
      <c r="A251">
        <v>250</v>
      </c>
      <c r="B251" t="s">
        <v>1275</v>
      </c>
      <c r="C251" s="277">
        <f t="shared" si="3"/>
        <v>90</v>
      </c>
      <c r="D251" t="s">
        <v>1277</v>
      </c>
      <c r="E251" s="281">
        <v>45380</v>
      </c>
    </row>
    <row r="252" spans="1:5">
      <c r="A252">
        <v>251</v>
      </c>
      <c r="B252" t="s">
        <v>1271</v>
      </c>
      <c r="C252" s="277">
        <f t="shared" si="3"/>
        <v>20</v>
      </c>
      <c r="D252" t="s">
        <v>1277</v>
      </c>
      <c r="E252" s="281">
        <v>45380</v>
      </c>
    </row>
    <row r="253" spans="1:5">
      <c r="A253">
        <v>252</v>
      </c>
      <c r="B253" t="s">
        <v>1274</v>
      </c>
      <c r="C253" s="277">
        <f t="shared" si="3"/>
        <v>50</v>
      </c>
      <c r="D253" t="s">
        <v>1278</v>
      </c>
      <c r="E253" s="281">
        <v>45380</v>
      </c>
    </row>
    <row r="254" spans="1:5">
      <c r="A254">
        <v>253</v>
      </c>
      <c r="B254" t="s">
        <v>1273</v>
      </c>
      <c r="C254" s="277">
        <f t="shared" si="3"/>
        <v>30</v>
      </c>
      <c r="D254" t="s">
        <v>1278</v>
      </c>
      <c r="E254" s="281">
        <v>45381</v>
      </c>
    </row>
    <row r="255" spans="1:5">
      <c r="A255">
        <v>254</v>
      </c>
      <c r="B255" t="s">
        <v>1273</v>
      </c>
      <c r="C255" s="277">
        <f t="shared" si="3"/>
        <v>30</v>
      </c>
      <c r="D255" t="s">
        <v>1279</v>
      </c>
      <c r="E255" s="281">
        <v>45381</v>
      </c>
    </row>
    <row r="256" spans="1:5">
      <c r="A256">
        <v>255</v>
      </c>
      <c r="B256" t="s">
        <v>1270</v>
      </c>
      <c r="C256" s="277">
        <f t="shared" si="3"/>
        <v>10</v>
      </c>
      <c r="D256" t="s">
        <v>1277</v>
      </c>
      <c r="E256" s="281">
        <v>45382</v>
      </c>
    </row>
    <row r="257" spans="1:5">
      <c r="A257">
        <v>256</v>
      </c>
      <c r="B257" t="s">
        <v>1275</v>
      </c>
      <c r="C257" s="277">
        <f t="shared" si="3"/>
        <v>90</v>
      </c>
      <c r="D257" t="s">
        <v>1280</v>
      </c>
      <c r="E257" s="281">
        <v>45383</v>
      </c>
    </row>
    <row r="258" spans="1:5">
      <c r="A258">
        <v>257</v>
      </c>
      <c r="B258" t="s">
        <v>1273</v>
      </c>
      <c r="C258" s="277">
        <f t="shared" si="3"/>
        <v>30</v>
      </c>
      <c r="D258" t="s">
        <v>1280</v>
      </c>
      <c r="E258" s="281">
        <v>45383</v>
      </c>
    </row>
    <row r="259" spans="1:5">
      <c r="A259">
        <v>258</v>
      </c>
      <c r="B259" t="s">
        <v>1275</v>
      </c>
      <c r="C259" s="277">
        <f t="shared" ref="C259:C322" si="4">VLOOKUP(B259,$L$2:$M$8,2,0)</f>
        <v>90</v>
      </c>
      <c r="D259" t="s">
        <v>1277</v>
      </c>
      <c r="E259" s="281">
        <v>45384</v>
      </c>
    </row>
    <row r="260" spans="1:5">
      <c r="A260">
        <v>259</v>
      </c>
      <c r="B260" t="s">
        <v>1273</v>
      </c>
      <c r="C260" s="277">
        <f t="shared" si="4"/>
        <v>30</v>
      </c>
      <c r="D260" t="s">
        <v>1277</v>
      </c>
      <c r="E260" s="281">
        <v>45385</v>
      </c>
    </row>
    <row r="261" spans="1:5">
      <c r="A261">
        <v>260</v>
      </c>
      <c r="B261" t="s">
        <v>1274</v>
      </c>
      <c r="C261" s="277">
        <f t="shared" si="4"/>
        <v>50</v>
      </c>
      <c r="D261" t="s">
        <v>1277</v>
      </c>
      <c r="E261" s="281">
        <v>45385</v>
      </c>
    </row>
    <row r="262" spans="1:5">
      <c r="A262">
        <v>261</v>
      </c>
      <c r="B262" t="s">
        <v>1273</v>
      </c>
      <c r="C262" s="277">
        <f t="shared" si="4"/>
        <v>30</v>
      </c>
      <c r="D262" t="s">
        <v>1281</v>
      </c>
      <c r="E262" s="281">
        <v>45386</v>
      </c>
    </row>
    <row r="263" spans="1:5">
      <c r="A263">
        <v>262</v>
      </c>
      <c r="B263" t="s">
        <v>1273</v>
      </c>
      <c r="C263" s="277">
        <f t="shared" si="4"/>
        <v>30</v>
      </c>
      <c r="D263" t="s">
        <v>1279</v>
      </c>
      <c r="E263" s="281">
        <v>45386</v>
      </c>
    </row>
    <row r="264" spans="1:5">
      <c r="A264">
        <v>263</v>
      </c>
      <c r="B264" t="s">
        <v>1271</v>
      </c>
      <c r="C264" s="277">
        <f t="shared" si="4"/>
        <v>20</v>
      </c>
      <c r="D264" t="s">
        <v>1279</v>
      </c>
      <c r="E264" s="281">
        <v>45386</v>
      </c>
    </row>
    <row r="265" spans="1:5">
      <c r="A265">
        <v>264</v>
      </c>
      <c r="B265" t="s">
        <v>1274</v>
      </c>
      <c r="C265" s="277">
        <f t="shared" si="4"/>
        <v>50</v>
      </c>
      <c r="D265" t="s">
        <v>1278</v>
      </c>
      <c r="E265" s="281">
        <v>45386</v>
      </c>
    </row>
    <row r="266" spans="1:5">
      <c r="A266">
        <v>265</v>
      </c>
      <c r="B266" t="s">
        <v>1273</v>
      </c>
      <c r="C266" s="277">
        <f t="shared" si="4"/>
        <v>30</v>
      </c>
      <c r="D266" t="s">
        <v>1278</v>
      </c>
      <c r="E266" s="281">
        <v>45386</v>
      </c>
    </row>
    <row r="267" spans="1:5">
      <c r="A267">
        <v>266</v>
      </c>
      <c r="B267" t="s">
        <v>1271</v>
      </c>
      <c r="C267" s="277">
        <f t="shared" si="4"/>
        <v>20</v>
      </c>
      <c r="D267" t="s">
        <v>1278</v>
      </c>
      <c r="E267" s="281">
        <v>45387</v>
      </c>
    </row>
    <row r="268" spans="1:5">
      <c r="A268">
        <v>267</v>
      </c>
      <c r="B268" t="s">
        <v>1272</v>
      </c>
      <c r="C268" s="277">
        <f t="shared" si="4"/>
        <v>80</v>
      </c>
      <c r="D268" t="s">
        <v>1278</v>
      </c>
      <c r="E268" s="281">
        <v>45388</v>
      </c>
    </row>
    <row r="269" spans="1:5">
      <c r="A269">
        <v>268</v>
      </c>
      <c r="B269" t="s">
        <v>1270</v>
      </c>
      <c r="C269" s="277">
        <f t="shared" si="4"/>
        <v>10</v>
      </c>
      <c r="D269" t="s">
        <v>1280</v>
      </c>
      <c r="E269" s="281">
        <v>45388</v>
      </c>
    </row>
    <row r="270" spans="1:5">
      <c r="A270">
        <v>269</v>
      </c>
      <c r="B270" t="s">
        <v>1274</v>
      </c>
      <c r="C270" s="277">
        <f t="shared" si="4"/>
        <v>50</v>
      </c>
      <c r="D270" t="s">
        <v>1277</v>
      </c>
      <c r="E270" s="281">
        <v>45389</v>
      </c>
    </row>
    <row r="271" spans="1:5">
      <c r="A271">
        <v>270</v>
      </c>
      <c r="B271" t="s">
        <v>1276</v>
      </c>
      <c r="C271" s="277">
        <f t="shared" si="4"/>
        <v>120</v>
      </c>
      <c r="D271" t="s">
        <v>1277</v>
      </c>
      <c r="E271" s="281">
        <v>45389</v>
      </c>
    </row>
    <row r="272" spans="1:5">
      <c r="A272">
        <v>271</v>
      </c>
      <c r="B272" t="s">
        <v>1270</v>
      </c>
      <c r="C272" s="277">
        <f t="shared" si="4"/>
        <v>10</v>
      </c>
      <c r="D272" t="s">
        <v>1280</v>
      </c>
      <c r="E272" s="281">
        <v>45390</v>
      </c>
    </row>
    <row r="273" spans="1:5">
      <c r="A273">
        <v>272</v>
      </c>
      <c r="B273" t="s">
        <v>1274</v>
      </c>
      <c r="C273" s="277">
        <f t="shared" si="4"/>
        <v>50</v>
      </c>
      <c r="D273" t="s">
        <v>1279</v>
      </c>
      <c r="E273" s="281">
        <v>45390</v>
      </c>
    </row>
    <row r="274" spans="1:5">
      <c r="A274">
        <v>273</v>
      </c>
      <c r="B274" t="s">
        <v>1272</v>
      </c>
      <c r="C274" s="277">
        <f t="shared" si="4"/>
        <v>80</v>
      </c>
      <c r="D274" t="s">
        <v>1278</v>
      </c>
      <c r="E274" s="281">
        <v>45390</v>
      </c>
    </row>
    <row r="275" spans="1:5">
      <c r="A275">
        <v>274</v>
      </c>
      <c r="B275" t="s">
        <v>1270</v>
      </c>
      <c r="C275" s="277">
        <f t="shared" si="4"/>
        <v>10</v>
      </c>
      <c r="D275" t="s">
        <v>1278</v>
      </c>
      <c r="E275" s="281">
        <v>45390</v>
      </c>
    </row>
    <row r="276" spans="1:5">
      <c r="A276">
        <v>275</v>
      </c>
      <c r="B276" t="s">
        <v>1271</v>
      </c>
      <c r="C276" s="277">
        <f t="shared" si="4"/>
        <v>20</v>
      </c>
      <c r="D276" t="s">
        <v>1280</v>
      </c>
      <c r="E276" s="281">
        <v>45391</v>
      </c>
    </row>
    <row r="277" spans="1:5">
      <c r="A277">
        <v>276</v>
      </c>
      <c r="B277" t="s">
        <v>1276</v>
      </c>
      <c r="C277" s="277">
        <f t="shared" si="4"/>
        <v>120</v>
      </c>
      <c r="D277" t="s">
        <v>1278</v>
      </c>
      <c r="E277" s="281">
        <v>45391</v>
      </c>
    </row>
    <row r="278" spans="1:5">
      <c r="A278">
        <v>277</v>
      </c>
      <c r="B278" t="s">
        <v>1276</v>
      </c>
      <c r="C278" s="277">
        <f t="shared" si="4"/>
        <v>120</v>
      </c>
      <c r="D278" t="s">
        <v>1281</v>
      </c>
      <c r="E278" s="281">
        <v>45391</v>
      </c>
    </row>
    <row r="279" spans="1:5">
      <c r="A279">
        <v>278</v>
      </c>
      <c r="B279" t="s">
        <v>1270</v>
      </c>
      <c r="C279" s="277">
        <f t="shared" si="4"/>
        <v>10</v>
      </c>
      <c r="D279" t="s">
        <v>1281</v>
      </c>
      <c r="E279" s="281">
        <v>45391</v>
      </c>
    </row>
    <row r="280" spans="1:5">
      <c r="A280">
        <v>279</v>
      </c>
      <c r="B280" t="s">
        <v>1276</v>
      </c>
      <c r="C280" s="277">
        <f t="shared" si="4"/>
        <v>120</v>
      </c>
      <c r="D280" t="s">
        <v>1277</v>
      </c>
      <c r="E280" s="281">
        <v>45391</v>
      </c>
    </row>
    <row r="281" spans="1:5">
      <c r="A281">
        <v>280</v>
      </c>
      <c r="B281" t="s">
        <v>1276</v>
      </c>
      <c r="C281" s="277">
        <f t="shared" si="4"/>
        <v>120</v>
      </c>
      <c r="D281" t="s">
        <v>1278</v>
      </c>
      <c r="E281" s="281">
        <v>45392</v>
      </c>
    </row>
    <row r="282" spans="1:5">
      <c r="A282">
        <v>281</v>
      </c>
      <c r="B282" t="s">
        <v>1271</v>
      </c>
      <c r="C282" s="277">
        <f t="shared" si="4"/>
        <v>20</v>
      </c>
      <c r="D282" t="s">
        <v>1281</v>
      </c>
      <c r="E282" s="281">
        <v>45392</v>
      </c>
    </row>
    <row r="283" spans="1:5">
      <c r="A283">
        <v>282</v>
      </c>
      <c r="B283" t="s">
        <v>1271</v>
      </c>
      <c r="C283" s="277">
        <f t="shared" si="4"/>
        <v>20</v>
      </c>
      <c r="D283" t="s">
        <v>1277</v>
      </c>
      <c r="E283" s="281">
        <v>45392</v>
      </c>
    </row>
    <row r="284" spans="1:5">
      <c r="A284">
        <v>283</v>
      </c>
      <c r="B284" t="s">
        <v>1273</v>
      </c>
      <c r="C284" s="277">
        <f t="shared" si="4"/>
        <v>30</v>
      </c>
      <c r="D284" t="s">
        <v>1278</v>
      </c>
      <c r="E284" s="281">
        <v>45392</v>
      </c>
    </row>
    <row r="285" spans="1:5">
      <c r="A285">
        <v>284</v>
      </c>
      <c r="B285" t="s">
        <v>1270</v>
      </c>
      <c r="C285" s="277">
        <f t="shared" si="4"/>
        <v>10</v>
      </c>
      <c r="D285" t="s">
        <v>1278</v>
      </c>
      <c r="E285" s="281">
        <v>45392</v>
      </c>
    </row>
    <row r="286" spans="1:5">
      <c r="A286">
        <v>285</v>
      </c>
      <c r="B286" t="s">
        <v>1270</v>
      </c>
      <c r="C286" s="277">
        <f t="shared" si="4"/>
        <v>10</v>
      </c>
      <c r="D286" t="s">
        <v>1277</v>
      </c>
      <c r="E286" s="281">
        <v>45393</v>
      </c>
    </row>
    <row r="287" spans="1:5">
      <c r="A287">
        <v>286</v>
      </c>
      <c r="B287" t="s">
        <v>1273</v>
      </c>
      <c r="C287" s="277">
        <f t="shared" si="4"/>
        <v>30</v>
      </c>
      <c r="D287" t="s">
        <v>1278</v>
      </c>
      <c r="E287" s="281">
        <v>45393</v>
      </c>
    </row>
    <row r="288" spans="1:5">
      <c r="A288">
        <v>287</v>
      </c>
      <c r="B288" t="s">
        <v>1275</v>
      </c>
      <c r="C288" s="277">
        <f t="shared" si="4"/>
        <v>90</v>
      </c>
      <c r="D288" t="s">
        <v>1277</v>
      </c>
      <c r="E288" s="281">
        <v>45394</v>
      </c>
    </row>
    <row r="289" spans="1:5">
      <c r="A289">
        <v>288</v>
      </c>
      <c r="B289" t="s">
        <v>1275</v>
      </c>
      <c r="C289" s="277">
        <f t="shared" si="4"/>
        <v>90</v>
      </c>
      <c r="D289" t="s">
        <v>1278</v>
      </c>
      <c r="E289" s="281">
        <v>45394</v>
      </c>
    </row>
    <row r="290" spans="1:5">
      <c r="A290">
        <v>289</v>
      </c>
      <c r="B290" t="s">
        <v>1273</v>
      </c>
      <c r="C290" s="277">
        <f t="shared" si="4"/>
        <v>30</v>
      </c>
      <c r="D290" t="s">
        <v>1278</v>
      </c>
      <c r="E290" s="281">
        <v>45395</v>
      </c>
    </row>
    <row r="291" spans="1:5">
      <c r="A291">
        <v>290</v>
      </c>
      <c r="B291" t="s">
        <v>1272</v>
      </c>
      <c r="C291" s="277">
        <f t="shared" si="4"/>
        <v>80</v>
      </c>
      <c r="D291" t="s">
        <v>1280</v>
      </c>
      <c r="E291" s="281">
        <v>45395</v>
      </c>
    </row>
    <row r="292" spans="1:5">
      <c r="A292">
        <v>291</v>
      </c>
      <c r="B292" t="s">
        <v>1275</v>
      </c>
      <c r="C292" s="277">
        <f t="shared" si="4"/>
        <v>90</v>
      </c>
      <c r="D292" t="s">
        <v>1278</v>
      </c>
      <c r="E292" s="281">
        <v>45395</v>
      </c>
    </row>
    <row r="293" spans="1:5">
      <c r="A293">
        <v>292</v>
      </c>
      <c r="B293" t="s">
        <v>1271</v>
      </c>
      <c r="C293" s="277">
        <f t="shared" si="4"/>
        <v>20</v>
      </c>
      <c r="D293" t="s">
        <v>1277</v>
      </c>
      <c r="E293" s="281">
        <v>45396</v>
      </c>
    </row>
    <row r="294" spans="1:5">
      <c r="A294">
        <v>293</v>
      </c>
      <c r="B294" t="s">
        <v>1275</v>
      </c>
      <c r="C294" s="277">
        <f t="shared" si="4"/>
        <v>90</v>
      </c>
      <c r="D294" t="s">
        <v>1281</v>
      </c>
      <c r="E294" s="281">
        <v>45397</v>
      </c>
    </row>
    <row r="295" spans="1:5">
      <c r="A295">
        <v>294</v>
      </c>
      <c r="B295" t="s">
        <v>1272</v>
      </c>
      <c r="C295" s="277">
        <f t="shared" si="4"/>
        <v>80</v>
      </c>
      <c r="D295" t="s">
        <v>1278</v>
      </c>
      <c r="E295" s="281">
        <v>45397</v>
      </c>
    </row>
    <row r="296" spans="1:5">
      <c r="A296">
        <v>295</v>
      </c>
      <c r="B296" t="s">
        <v>1273</v>
      </c>
      <c r="C296" s="277">
        <f t="shared" si="4"/>
        <v>30</v>
      </c>
      <c r="D296" t="s">
        <v>1280</v>
      </c>
      <c r="E296" s="281">
        <v>45398</v>
      </c>
    </row>
    <row r="297" spans="1:5">
      <c r="A297">
        <v>296</v>
      </c>
      <c r="B297" t="s">
        <v>1271</v>
      </c>
      <c r="C297" s="277">
        <f t="shared" si="4"/>
        <v>20</v>
      </c>
      <c r="D297" t="s">
        <v>1277</v>
      </c>
      <c r="E297" s="281">
        <v>45399</v>
      </c>
    </row>
    <row r="298" spans="1:5">
      <c r="A298">
        <v>297</v>
      </c>
      <c r="B298" t="s">
        <v>1272</v>
      </c>
      <c r="C298" s="277">
        <f t="shared" si="4"/>
        <v>80</v>
      </c>
      <c r="D298" t="s">
        <v>1281</v>
      </c>
      <c r="E298" s="281">
        <v>45399</v>
      </c>
    </row>
    <row r="299" spans="1:5">
      <c r="A299">
        <v>298</v>
      </c>
      <c r="B299" t="s">
        <v>1275</v>
      </c>
      <c r="C299" s="277">
        <f t="shared" si="4"/>
        <v>90</v>
      </c>
      <c r="D299" t="s">
        <v>1278</v>
      </c>
      <c r="E299" s="281">
        <v>45400</v>
      </c>
    </row>
    <row r="300" spans="1:5">
      <c r="A300">
        <v>299</v>
      </c>
      <c r="B300" t="s">
        <v>1270</v>
      </c>
      <c r="C300" s="277">
        <f t="shared" si="4"/>
        <v>10</v>
      </c>
      <c r="D300" t="s">
        <v>1277</v>
      </c>
      <c r="E300" s="281">
        <v>45401</v>
      </c>
    </row>
    <row r="301" spans="1:5">
      <c r="A301">
        <v>300</v>
      </c>
      <c r="B301" t="s">
        <v>1274</v>
      </c>
      <c r="C301" s="277">
        <f t="shared" si="4"/>
        <v>50</v>
      </c>
      <c r="D301" t="s">
        <v>1278</v>
      </c>
      <c r="E301" s="281">
        <v>45402</v>
      </c>
    </row>
    <row r="302" spans="1:5">
      <c r="A302">
        <v>301</v>
      </c>
      <c r="B302" t="s">
        <v>1273</v>
      </c>
      <c r="C302" s="277">
        <f t="shared" si="4"/>
        <v>30</v>
      </c>
      <c r="D302" t="s">
        <v>1277</v>
      </c>
      <c r="E302" s="281">
        <v>45402</v>
      </c>
    </row>
    <row r="303" spans="1:5">
      <c r="A303">
        <v>302</v>
      </c>
      <c r="B303" t="s">
        <v>1270</v>
      </c>
      <c r="C303" s="277">
        <f t="shared" si="4"/>
        <v>10</v>
      </c>
      <c r="D303" t="s">
        <v>1278</v>
      </c>
      <c r="E303" s="281">
        <v>45403</v>
      </c>
    </row>
    <row r="304" spans="1:5">
      <c r="A304">
        <v>303</v>
      </c>
      <c r="B304" t="s">
        <v>1272</v>
      </c>
      <c r="C304" s="277">
        <f t="shared" si="4"/>
        <v>80</v>
      </c>
      <c r="D304" t="s">
        <v>1280</v>
      </c>
      <c r="E304" s="281">
        <v>45404</v>
      </c>
    </row>
    <row r="305" spans="1:5">
      <c r="A305">
        <v>304</v>
      </c>
      <c r="B305" t="s">
        <v>1276</v>
      </c>
      <c r="C305" s="277">
        <f t="shared" si="4"/>
        <v>120</v>
      </c>
      <c r="D305" t="s">
        <v>1279</v>
      </c>
      <c r="E305" s="281">
        <v>45404</v>
      </c>
    </row>
    <row r="306" spans="1:5">
      <c r="A306">
        <v>305</v>
      </c>
      <c r="B306" t="s">
        <v>1271</v>
      </c>
      <c r="C306" s="277">
        <f t="shared" si="4"/>
        <v>20</v>
      </c>
      <c r="D306" t="s">
        <v>1279</v>
      </c>
      <c r="E306" s="281">
        <v>45404</v>
      </c>
    </row>
    <row r="307" spans="1:5">
      <c r="A307">
        <v>306</v>
      </c>
      <c r="B307" t="s">
        <v>1276</v>
      </c>
      <c r="C307" s="277">
        <f t="shared" si="4"/>
        <v>120</v>
      </c>
      <c r="D307" t="s">
        <v>1278</v>
      </c>
      <c r="E307" s="281">
        <v>45405</v>
      </c>
    </row>
    <row r="308" spans="1:5">
      <c r="A308">
        <v>307</v>
      </c>
      <c r="B308" t="s">
        <v>1276</v>
      </c>
      <c r="C308" s="277">
        <f t="shared" si="4"/>
        <v>120</v>
      </c>
      <c r="D308" t="s">
        <v>1277</v>
      </c>
      <c r="E308" s="281">
        <v>45405</v>
      </c>
    </row>
    <row r="309" spans="1:5">
      <c r="A309">
        <v>308</v>
      </c>
      <c r="B309" t="s">
        <v>1271</v>
      </c>
      <c r="C309" s="277">
        <f t="shared" si="4"/>
        <v>20</v>
      </c>
      <c r="D309" t="s">
        <v>1277</v>
      </c>
      <c r="E309" s="281">
        <v>45405</v>
      </c>
    </row>
    <row r="310" spans="1:5">
      <c r="A310">
        <v>309</v>
      </c>
      <c r="B310" t="s">
        <v>1270</v>
      </c>
      <c r="C310" s="277">
        <f t="shared" si="4"/>
        <v>10</v>
      </c>
      <c r="D310" t="s">
        <v>1281</v>
      </c>
      <c r="E310" s="281">
        <v>45406</v>
      </c>
    </row>
    <row r="311" spans="1:5">
      <c r="A311">
        <v>310</v>
      </c>
      <c r="B311" t="s">
        <v>1275</v>
      </c>
      <c r="C311" s="277">
        <f t="shared" si="4"/>
        <v>90</v>
      </c>
      <c r="D311" t="s">
        <v>1277</v>
      </c>
      <c r="E311" s="281">
        <v>45408</v>
      </c>
    </row>
    <row r="312" spans="1:5">
      <c r="A312">
        <v>311</v>
      </c>
      <c r="B312" t="s">
        <v>1274</v>
      </c>
      <c r="C312" s="277">
        <f t="shared" si="4"/>
        <v>50</v>
      </c>
      <c r="D312" t="s">
        <v>1278</v>
      </c>
      <c r="E312" s="281">
        <v>45408</v>
      </c>
    </row>
    <row r="313" spans="1:5">
      <c r="A313">
        <v>312</v>
      </c>
      <c r="B313" t="s">
        <v>1276</v>
      </c>
      <c r="C313" s="277">
        <f t="shared" si="4"/>
        <v>120</v>
      </c>
      <c r="D313" t="s">
        <v>1279</v>
      </c>
      <c r="E313" s="281">
        <v>45408</v>
      </c>
    </row>
    <row r="314" spans="1:5">
      <c r="A314">
        <v>313</v>
      </c>
      <c r="B314" t="s">
        <v>1274</v>
      </c>
      <c r="C314" s="277">
        <f t="shared" si="4"/>
        <v>50</v>
      </c>
      <c r="D314" t="s">
        <v>1279</v>
      </c>
      <c r="E314" s="281">
        <v>45408</v>
      </c>
    </row>
    <row r="315" spans="1:5">
      <c r="A315">
        <v>314</v>
      </c>
      <c r="B315" t="s">
        <v>1271</v>
      </c>
      <c r="C315" s="277">
        <f t="shared" si="4"/>
        <v>20</v>
      </c>
      <c r="D315" t="s">
        <v>1279</v>
      </c>
      <c r="E315" s="281">
        <v>45409</v>
      </c>
    </row>
    <row r="316" spans="1:5">
      <c r="A316">
        <v>315</v>
      </c>
      <c r="B316" t="s">
        <v>1271</v>
      </c>
      <c r="C316" s="277">
        <f t="shared" si="4"/>
        <v>20</v>
      </c>
      <c r="D316" t="s">
        <v>1278</v>
      </c>
      <c r="E316" s="281">
        <v>45409</v>
      </c>
    </row>
    <row r="317" spans="1:5">
      <c r="A317">
        <v>316</v>
      </c>
      <c r="B317" t="s">
        <v>1274</v>
      </c>
      <c r="C317" s="277">
        <f t="shared" si="4"/>
        <v>50</v>
      </c>
      <c r="D317" t="s">
        <v>1280</v>
      </c>
      <c r="E317" s="281">
        <v>45410</v>
      </c>
    </row>
    <row r="318" spans="1:5">
      <c r="A318">
        <v>317</v>
      </c>
      <c r="B318" t="s">
        <v>1275</v>
      </c>
      <c r="C318" s="277">
        <f t="shared" si="4"/>
        <v>90</v>
      </c>
      <c r="D318" t="s">
        <v>1277</v>
      </c>
      <c r="E318" s="281">
        <v>45410</v>
      </c>
    </row>
    <row r="319" spans="1:5">
      <c r="A319">
        <v>318</v>
      </c>
      <c r="B319" t="s">
        <v>1271</v>
      </c>
      <c r="C319" s="277">
        <f t="shared" si="4"/>
        <v>20</v>
      </c>
      <c r="D319" t="s">
        <v>1278</v>
      </c>
      <c r="E319" s="281">
        <v>45410</v>
      </c>
    </row>
    <row r="320" spans="1:5">
      <c r="A320">
        <v>319</v>
      </c>
      <c r="B320" t="s">
        <v>1272</v>
      </c>
      <c r="C320" s="277">
        <f t="shared" si="4"/>
        <v>80</v>
      </c>
      <c r="D320" t="s">
        <v>1279</v>
      </c>
      <c r="E320" s="281">
        <v>45411</v>
      </c>
    </row>
    <row r="321" spans="1:5">
      <c r="A321">
        <v>320</v>
      </c>
      <c r="B321" t="s">
        <v>1275</v>
      </c>
      <c r="C321" s="277">
        <f t="shared" si="4"/>
        <v>90</v>
      </c>
      <c r="D321" t="s">
        <v>1277</v>
      </c>
      <c r="E321" s="281">
        <v>45411</v>
      </c>
    </row>
    <row r="322" spans="1:5">
      <c r="A322">
        <v>321</v>
      </c>
      <c r="B322" t="s">
        <v>1276</v>
      </c>
      <c r="C322" s="277">
        <f t="shared" si="4"/>
        <v>120</v>
      </c>
      <c r="D322" t="s">
        <v>1281</v>
      </c>
      <c r="E322" s="281">
        <v>45411</v>
      </c>
    </row>
    <row r="323" spans="1:5">
      <c r="A323">
        <v>322</v>
      </c>
      <c r="B323" t="s">
        <v>1272</v>
      </c>
      <c r="C323" s="277">
        <f t="shared" ref="C323:C386" si="5">VLOOKUP(B323,$L$2:$M$8,2,0)</f>
        <v>80</v>
      </c>
      <c r="D323" t="s">
        <v>1277</v>
      </c>
      <c r="E323" s="281">
        <v>45412</v>
      </c>
    </row>
    <row r="324" spans="1:5">
      <c r="A324">
        <v>323</v>
      </c>
      <c r="B324" t="s">
        <v>1272</v>
      </c>
      <c r="C324" s="277">
        <f t="shared" si="5"/>
        <v>80</v>
      </c>
      <c r="D324" t="s">
        <v>1278</v>
      </c>
      <c r="E324" s="281">
        <v>45412</v>
      </c>
    </row>
    <row r="325" spans="1:5">
      <c r="A325">
        <v>324</v>
      </c>
      <c r="B325" t="s">
        <v>1272</v>
      </c>
      <c r="C325" s="277">
        <f t="shared" si="5"/>
        <v>80</v>
      </c>
      <c r="D325" t="s">
        <v>1277</v>
      </c>
      <c r="E325" s="281">
        <v>45413</v>
      </c>
    </row>
    <row r="326" spans="1:5">
      <c r="A326">
        <v>325</v>
      </c>
      <c r="B326" t="s">
        <v>1273</v>
      </c>
      <c r="C326" s="277">
        <f t="shared" si="5"/>
        <v>30</v>
      </c>
      <c r="D326" t="s">
        <v>1279</v>
      </c>
      <c r="E326" s="281">
        <v>45413</v>
      </c>
    </row>
    <row r="327" spans="1:5">
      <c r="A327">
        <v>326</v>
      </c>
      <c r="B327" t="s">
        <v>1270</v>
      </c>
      <c r="C327" s="277">
        <f t="shared" si="5"/>
        <v>10</v>
      </c>
      <c r="D327" t="s">
        <v>1277</v>
      </c>
      <c r="E327" s="281">
        <v>45413</v>
      </c>
    </row>
    <row r="328" spans="1:5">
      <c r="A328">
        <v>327</v>
      </c>
      <c r="B328" t="s">
        <v>1271</v>
      </c>
      <c r="C328" s="277">
        <f t="shared" si="5"/>
        <v>20</v>
      </c>
      <c r="D328" t="s">
        <v>1278</v>
      </c>
      <c r="E328" s="281">
        <v>45414</v>
      </c>
    </row>
    <row r="329" spans="1:5">
      <c r="A329">
        <v>328</v>
      </c>
      <c r="B329" t="s">
        <v>1271</v>
      </c>
      <c r="C329" s="277">
        <f t="shared" si="5"/>
        <v>20</v>
      </c>
      <c r="D329" t="s">
        <v>1277</v>
      </c>
      <c r="E329" s="281">
        <v>45417</v>
      </c>
    </row>
    <row r="330" spans="1:5">
      <c r="A330">
        <v>329</v>
      </c>
      <c r="B330" t="s">
        <v>1274</v>
      </c>
      <c r="C330" s="277">
        <f t="shared" si="5"/>
        <v>50</v>
      </c>
      <c r="D330" t="s">
        <v>1278</v>
      </c>
      <c r="E330" s="281">
        <v>45418</v>
      </c>
    </row>
    <row r="331" spans="1:5">
      <c r="A331">
        <v>330</v>
      </c>
      <c r="B331" t="s">
        <v>1276</v>
      </c>
      <c r="C331" s="277">
        <f t="shared" si="5"/>
        <v>120</v>
      </c>
      <c r="D331" t="s">
        <v>1277</v>
      </c>
      <c r="E331" s="281">
        <v>45418</v>
      </c>
    </row>
    <row r="332" spans="1:5">
      <c r="A332">
        <v>331</v>
      </c>
      <c r="B332" t="s">
        <v>1272</v>
      </c>
      <c r="C332" s="277">
        <f t="shared" si="5"/>
        <v>80</v>
      </c>
      <c r="D332" t="s">
        <v>1278</v>
      </c>
      <c r="E332" s="281">
        <v>45418</v>
      </c>
    </row>
    <row r="333" spans="1:5">
      <c r="A333">
        <v>332</v>
      </c>
      <c r="B333" t="s">
        <v>1272</v>
      </c>
      <c r="C333" s="277">
        <f t="shared" si="5"/>
        <v>80</v>
      </c>
      <c r="D333" t="s">
        <v>1278</v>
      </c>
      <c r="E333" s="281">
        <v>45418</v>
      </c>
    </row>
    <row r="334" spans="1:5">
      <c r="A334">
        <v>333</v>
      </c>
      <c r="B334" t="s">
        <v>1272</v>
      </c>
      <c r="C334" s="277">
        <f t="shared" si="5"/>
        <v>80</v>
      </c>
      <c r="D334" t="s">
        <v>1280</v>
      </c>
      <c r="E334" s="281">
        <v>45419</v>
      </c>
    </row>
    <row r="335" spans="1:5">
      <c r="A335">
        <v>334</v>
      </c>
      <c r="B335" t="s">
        <v>1274</v>
      </c>
      <c r="C335" s="277">
        <f t="shared" si="5"/>
        <v>50</v>
      </c>
      <c r="D335" t="s">
        <v>1280</v>
      </c>
      <c r="E335" s="281">
        <v>45420</v>
      </c>
    </row>
    <row r="336" spans="1:5">
      <c r="A336">
        <v>335</v>
      </c>
      <c r="B336" t="s">
        <v>1275</v>
      </c>
      <c r="C336" s="277">
        <f t="shared" si="5"/>
        <v>90</v>
      </c>
      <c r="D336" t="s">
        <v>1280</v>
      </c>
      <c r="E336" s="281">
        <v>45420</v>
      </c>
    </row>
    <row r="337" spans="1:5">
      <c r="A337">
        <v>336</v>
      </c>
      <c r="B337" t="s">
        <v>1273</v>
      </c>
      <c r="C337" s="277">
        <f t="shared" si="5"/>
        <v>30</v>
      </c>
      <c r="D337" t="s">
        <v>1279</v>
      </c>
      <c r="E337" s="281">
        <v>45420</v>
      </c>
    </row>
    <row r="338" spans="1:5">
      <c r="A338">
        <v>337</v>
      </c>
      <c r="B338" t="s">
        <v>1274</v>
      </c>
      <c r="C338" s="277">
        <f t="shared" si="5"/>
        <v>50</v>
      </c>
      <c r="D338" t="s">
        <v>1278</v>
      </c>
      <c r="E338" s="281">
        <v>45421</v>
      </c>
    </row>
    <row r="339" spans="1:5">
      <c r="A339">
        <v>338</v>
      </c>
      <c r="B339" t="s">
        <v>1273</v>
      </c>
      <c r="C339" s="277">
        <f t="shared" si="5"/>
        <v>30</v>
      </c>
      <c r="D339" t="s">
        <v>1280</v>
      </c>
      <c r="E339" s="281">
        <v>45421</v>
      </c>
    </row>
    <row r="340" spans="1:5">
      <c r="A340">
        <v>339</v>
      </c>
      <c r="B340" t="s">
        <v>1275</v>
      </c>
      <c r="C340" s="277">
        <f t="shared" si="5"/>
        <v>90</v>
      </c>
      <c r="D340" t="s">
        <v>1280</v>
      </c>
      <c r="E340" s="281">
        <v>45421</v>
      </c>
    </row>
    <row r="341" spans="1:5">
      <c r="A341">
        <v>340</v>
      </c>
      <c r="B341" t="s">
        <v>1276</v>
      </c>
      <c r="C341" s="277">
        <f t="shared" si="5"/>
        <v>120</v>
      </c>
      <c r="D341" t="s">
        <v>1279</v>
      </c>
      <c r="E341" s="281">
        <v>45421</v>
      </c>
    </row>
    <row r="342" spans="1:5">
      <c r="A342">
        <v>341</v>
      </c>
      <c r="B342" t="s">
        <v>1275</v>
      </c>
      <c r="C342" s="277">
        <f t="shared" si="5"/>
        <v>90</v>
      </c>
      <c r="D342" t="s">
        <v>1277</v>
      </c>
      <c r="E342" s="281">
        <v>45421</v>
      </c>
    </row>
    <row r="343" spans="1:5">
      <c r="A343">
        <v>342</v>
      </c>
      <c r="B343" t="s">
        <v>1275</v>
      </c>
      <c r="C343" s="277">
        <f t="shared" si="5"/>
        <v>90</v>
      </c>
      <c r="D343" t="s">
        <v>1278</v>
      </c>
      <c r="E343" s="281">
        <v>45421</v>
      </c>
    </row>
    <row r="344" spans="1:5">
      <c r="A344">
        <v>343</v>
      </c>
      <c r="B344" t="s">
        <v>1272</v>
      </c>
      <c r="C344" s="277">
        <f t="shared" si="5"/>
        <v>80</v>
      </c>
      <c r="D344" t="s">
        <v>1278</v>
      </c>
      <c r="E344" s="281">
        <v>45421</v>
      </c>
    </row>
    <row r="345" spans="1:5">
      <c r="A345">
        <v>344</v>
      </c>
      <c r="B345" t="s">
        <v>1275</v>
      </c>
      <c r="C345" s="277">
        <f t="shared" si="5"/>
        <v>90</v>
      </c>
      <c r="D345" t="s">
        <v>1279</v>
      </c>
      <c r="E345" s="281">
        <v>45422</v>
      </c>
    </row>
    <row r="346" spans="1:5">
      <c r="A346">
        <v>345</v>
      </c>
      <c r="B346" t="s">
        <v>1274</v>
      </c>
      <c r="C346" s="277">
        <f t="shared" si="5"/>
        <v>50</v>
      </c>
      <c r="D346" t="s">
        <v>1278</v>
      </c>
      <c r="E346" s="281">
        <v>45422</v>
      </c>
    </row>
    <row r="347" spans="1:5">
      <c r="A347">
        <v>346</v>
      </c>
      <c r="B347" t="s">
        <v>1275</v>
      </c>
      <c r="C347" s="277">
        <f t="shared" si="5"/>
        <v>90</v>
      </c>
      <c r="D347" t="s">
        <v>1278</v>
      </c>
      <c r="E347" s="281">
        <v>45422</v>
      </c>
    </row>
    <row r="348" spans="1:5">
      <c r="A348">
        <v>347</v>
      </c>
      <c r="B348" t="s">
        <v>1275</v>
      </c>
      <c r="C348" s="277">
        <f t="shared" si="5"/>
        <v>90</v>
      </c>
      <c r="D348" t="s">
        <v>1277</v>
      </c>
      <c r="E348" s="281">
        <v>45423</v>
      </c>
    </row>
    <row r="349" spans="1:5">
      <c r="A349">
        <v>348</v>
      </c>
      <c r="B349" t="s">
        <v>1273</v>
      </c>
      <c r="C349" s="277">
        <f t="shared" si="5"/>
        <v>30</v>
      </c>
      <c r="D349" t="s">
        <v>1278</v>
      </c>
      <c r="E349" s="281">
        <v>45423</v>
      </c>
    </row>
    <row r="350" spans="1:5">
      <c r="A350">
        <v>349</v>
      </c>
      <c r="B350" t="s">
        <v>1270</v>
      </c>
      <c r="C350" s="277">
        <f t="shared" si="5"/>
        <v>10</v>
      </c>
      <c r="D350" t="s">
        <v>1277</v>
      </c>
      <c r="E350" s="281">
        <v>45424</v>
      </c>
    </row>
    <row r="351" spans="1:5">
      <c r="A351">
        <v>350</v>
      </c>
      <c r="B351" t="s">
        <v>1275</v>
      </c>
      <c r="C351" s="277">
        <f t="shared" si="5"/>
        <v>90</v>
      </c>
      <c r="D351" t="s">
        <v>1280</v>
      </c>
      <c r="E351" s="281">
        <v>45424</v>
      </c>
    </row>
    <row r="352" spans="1:5">
      <c r="A352">
        <v>351</v>
      </c>
      <c r="B352" t="s">
        <v>1274</v>
      </c>
      <c r="C352" s="277">
        <f t="shared" si="5"/>
        <v>50</v>
      </c>
      <c r="D352" t="s">
        <v>1278</v>
      </c>
      <c r="E352" s="281">
        <v>45424</v>
      </c>
    </row>
    <row r="353" spans="1:5">
      <c r="A353">
        <v>352</v>
      </c>
      <c r="B353" t="s">
        <v>1275</v>
      </c>
      <c r="C353" s="277">
        <f t="shared" si="5"/>
        <v>90</v>
      </c>
      <c r="D353" t="s">
        <v>1279</v>
      </c>
      <c r="E353" s="281">
        <v>45424</v>
      </c>
    </row>
    <row r="354" spans="1:5">
      <c r="A354">
        <v>353</v>
      </c>
      <c r="B354" t="s">
        <v>1276</v>
      </c>
      <c r="C354" s="277">
        <f t="shared" si="5"/>
        <v>120</v>
      </c>
      <c r="D354" t="s">
        <v>1278</v>
      </c>
      <c r="E354" s="281">
        <v>45424</v>
      </c>
    </row>
    <row r="355" spans="1:5">
      <c r="A355">
        <v>354</v>
      </c>
      <c r="B355" t="s">
        <v>1274</v>
      </c>
      <c r="C355" s="277">
        <f t="shared" si="5"/>
        <v>50</v>
      </c>
      <c r="D355" t="s">
        <v>1277</v>
      </c>
      <c r="E355" s="281">
        <v>45425</v>
      </c>
    </row>
    <row r="356" spans="1:5">
      <c r="A356">
        <v>355</v>
      </c>
      <c r="B356" t="s">
        <v>1276</v>
      </c>
      <c r="C356" s="277">
        <f t="shared" si="5"/>
        <v>120</v>
      </c>
      <c r="D356" t="s">
        <v>1277</v>
      </c>
      <c r="E356" s="281">
        <v>45425</v>
      </c>
    </row>
    <row r="357" spans="1:5">
      <c r="A357">
        <v>356</v>
      </c>
      <c r="B357" t="s">
        <v>1276</v>
      </c>
      <c r="C357" s="277">
        <f t="shared" si="5"/>
        <v>120</v>
      </c>
      <c r="D357" t="s">
        <v>1277</v>
      </c>
      <c r="E357" s="281">
        <v>45425</v>
      </c>
    </row>
    <row r="358" spans="1:5">
      <c r="A358">
        <v>357</v>
      </c>
      <c r="B358" t="s">
        <v>1272</v>
      </c>
      <c r="C358" s="277">
        <f t="shared" si="5"/>
        <v>80</v>
      </c>
      <c r="D358" t="s">
        <v>1277</v>
      </c>
      <c r="E358" s="281">
        <v>45425</v>
      </c>
    </row>
    <row r="359" spans="1:5">
      <c r="A359">
        <v>358</v>
      </c>
      <c r="B359" t="s">
        <v>1274</v>
      </c>
      <c r="C359" s="277">
        <f t="shared" si="5"/>
        <v>50</v>
      </c>
      <c r="D359" t="s">
        <v>1277</v>
      </c>
      <c r="E359" s="281">
        <v>45425</v>
      </c>
    </row>
    <row r="360" spans="1:5">
      <c r="A360">
        <v>359</v>
      </c>
      <c r="B360" t="s">
        <v>1274</v>
      </c>
      <c r="C360" s="277">
        <f t="shared" si="5"/>
        <v>50</v>
      </c>
      <c r="D360" t="s">
        <v>1277</v>
      </c>
      <c r="E360" s="281">
        <v>45425</v>
      </c>
    </row>
    <row r="361" spans="1:5">
      <c r="A361">
        <v>360</v>
      </c>
      <c r="B361" t="s">
        <v>1275</v>
      </c>
      <c r="C361" s="277">
        <f t="shared" si="5"/>
        <v>90</v>
      </c>
      <c r="D361" t="s">
        <v>1279</v>
      </c>
      <c r="E361" s="281">
        <v>45426</v>
      </c>
    </row>
    <row r="362" spans="1:5">
      <c r="A362">
        <v>361</v>
      </c>
      <c r="B362" t="s">
        <v>1270</v>
      </c>
      <c r="C362" s="277">
        <f t="shared" si="5"/>
        <v>10</v>
      </c>
      <c r="D362" t="s">
        <v>1279</v>
      </c>
      <c r="E362" s="281">
        <v>45426</v>
      </c>
    </row>
    <row r="363" spans="1:5">
      <c r="A363">
        <v>362</v>
      </c>
      <c r="B363" t="s">
        <v>1276</v>
      </c>
      <c r="C363" s="277">
        <f t="shared" si="5"/>
        <v>120</v>
      </c>
      <c r="D363" t="s">
        <v>1278</v>
      </c>
      <c r="E363" s="281">
        <v>45426</v>
      </c>
    </row>
    <row r="364" spans="1:5">
      <c r="A364">
        <v>363</v>
      </c>
      <c r="B364" t="s">
        <v>1272</v>
      </c>
      <c r="C364" s="277">
        <f t="shared" si="5"/>
        <v>80</v>
      </c>
      <c r="D364" t="s">
        <v>1277</v>
      </c>
      <c r="E364" s="281">
        <v>45427</v>
      </c>
    </row>
    <row r="365" spans="1:5">
      <c r="A365">
        <v>364</v>
      </c>
      <c r="B365" t="s">
        <v>1276</v>
      </c>
      <c r="C365" s="277">
        <f t="shared" si="5"/>
        <v>120</v>
      </c>
      <c r="D365" t="s">
        <v>1279</v>
      </c>
      <c r="E365" s="281">
        <v>45428</v>
      </c>
    </row>
    <row r="366" spans="1:5">
      <c r="A366">
        <v>365</v>
      </c>
      <c r="B366" t="s">
        <v>1271</v>
      </c>
      <c r="C366" s="277">
        <f t="shared" si="5"/>
        <v>20</v>
      </c>
      <c r="D366" t="s">
        <v>1277</v>
      </c>
      <c r="E366" s="281">
        <v>45428</v>
      </c>
    </row>
    <row r="367" spans="1:5">
      <c r="A367">
        <v>366</v>
      </c>
      <c r="B367" t="s">
        <v>1276</v>
      </c>
      <c r="C367" s="277">
        <f t="shared" si="5"/>
        <v>120</v>
      </c>
      <c r="D367" t="s">
        <v>1277</v>
      </c>
      <c r="E367" s="281">
        <v>45429</v>
      </c>
    </row>
    <row r="368" spans="1:5">
      <c r="A368">
        <v>367</v>
      </c>
      <c r="B368" t="s">
        <v>1272</v>
      </c>
      <c r="C368" s="277">
        <f t="shared" si="5"/>
        <v>80</v>
      </c>
      <c r="D368" t="s">
        <v>1279</v>
      </c>
      <c r="E368" s="281">
        <v>45430</v>
      </c>
    </row>
    <row r="369" spans="1:5">
      <c r="A369">
        <v>368</v>
      </c>
      <c r="B369" t="s">
        <v>1272</v>
      </c>
      <c r="C369" s="277">
        <f t="shared" si="5"/>
        <v>80</v>
      </c>
      <c r="D369" t="s">
        <v>1277</v>
      </c>
      <c r="E369" s="281">
        <v>45430</v>
      </c>
    </row>
    <row r="370" spans="1:5">
      <c r="A370">
        <v>369</v>
      </c>
      <c r="B370" t="s">
        <v>1271</v>
      </c>
      <c r="C370" s="277">
        <f t="shared" si="5"/>
        <v>20</v>
      </c>
      <c r="D370" t="s">
        <v>1281</v>
      </c>
      <c r="E370" s="281">
        <v>45430</v>
      </c>
    </row>
    <row r="371" spans="1:5">
      <c r="A371">
        <v>370</v>
      </c>
      <c r="B371" t="s">
        <v>1273</v>
      </c>
      <c r="C371" s="277">
        <f t="shared" si="5"/>
        <v>30</v>
      </c>
      <c r="D371" t="s">
        <v>1279</v>
      </c>
      <c r="E371" s="281">
        <v>45430</v>
      </c>
    </row>
    <row r="372" spans="1:5">
      <c r="A372">
        <v>371</v>
      </c>
      <c r="B372" t="s">
        <v>1272</v>
      </c>
      <c r="C372" s="277">
        <f t="shared" si="5"/>
        <v>80</v>
      </c>
      <c r="D372" t="s">
        <v>1279</v>
      </c>
      <c r="E372" s="281">
        <v>45430</v>
      </c>
    </row>
    <row r="373" spans="1:5">
      <c r="A373">
        <v>372</v>
      </c>
      <c r="B373" t="s">
        <v>1275</v>
      </c>
      <c r="C373" s="277">
        <f t="shared" si="5"/>
        <v>90</v>
      </c>
      <c r="D373" t="s">
        <v>1280</v>
      </c>
      <c r="E373" s="281">
        <v>45430</v>
      </c>
    </row>
    <row r="374" spans="1:5">
      <c r="A374">
        <v>373</v>
      </c>
      <c r="B374" t="s">
        <v>1276</v>
      </c>
      <c r="C374" s="277">
        <f t="shared" si="5"/>
        <v>120</v>
      </c>
      <c r="D374" t="s">
        <v>1281</v>
      </c>
      <c r="E374" s="281">
        <v>45431</v>
      </c>
    </row>
    <row r="375" spans="1:5">
      <c r="A375">
        <v>374</v>
      </c>
      <c r="B375" t="s">
        <v>1273</v>
      </c>
      <c r="C375" s="277">
        <f t="shared" si="5"/>
        <v>30</v>
      </c>
      <c r="D375" t="s">
        <v>1277</v>
      </c>
      <c r="E375" s="281">
        <v>45431</v>
      </c>
    </row>
    <row r="376" spans="1:5">
      <c r="A376">
        <v>375</v>
      </c>
      <c r="B376" t="s">
        <v>1275</v>
      </c>
      <c r="C376" s="277">
        <f t="shared" si="5"/>
        <v>90</v>
      </c>
      <c r="D376" t="s">
        <v>1278</v>
      </c>
      <c r="E376" s="281">
        <v>45432</v>
      </c>
    </row>
    <row r="377" spans="1:5">
      <c r="A377">
        <v>376</v>
      </c>
      <c r="B377" t="s">
        <v>1275</v>
      </c>
      <c r="C377" s="277">
        <f t="shared" si="5"/>
        <v>90</v>
      </c>
      <c r="D377" t="s">
        <v>1277</v>
      </c>
      <c r="E377" s="281">
        <v>45433</v>
      </c>
    </row>
    <row r="378" spans="1:5">
      <c r="A378">
        <v>377</v>
      </c>
      <c r="B378" t="s">
        <v>1271</v>
      </c>
      <c r="C378" s="277">
        <f t="shared" si="5"/>
        <v>20</v>
      </c>
      <c r="D378" t="s">
        <v>1278</v>
      </c>
      <c r="E378" s="281">
        <v>45433</v>
      </c>
    </row>
    <row r="379" spans="1:5">
      <c r="A379">
        <v>378</v>
      </c>
      <c r="B379" t="s">
        <v>1272</v>
      </c>
      <c r="C379" s="277">
        <f t="shared" si="5"/>
        <v>80</v>
      </c>
      <c r="D379" t="s">
        <v>1277</v>
      </c>
      <c r="E379" s="281">
        <v>45434</v>
      </c>
    </row>
    <row r="380" spans="1:5">
      <c r="A380">
        <v>379</v>
      </c>
      <c r="B380" t="s">
        <v>1276</v>
      </c>
      <c r="C380" s="277">
        <f t="shared" si="5"/>
        <v>120</v>
      </c>
      <c r="D380" t="s">
        <v>1280</v>
      </c>
      <c r="E380" s="281">
        <v>45434</v>
      </c>
    </row>
    <row r="381" spans="1:5">
      <c r="A381">
        <v>380</v>
      </c>
      <c r="B381" t="s">
        <v>1272</v>
      </c>
      <c r="C381" s="277">
        <f t="shared" si="5"/>
        <v>80</v>
      </c>
      <c r="D381" t="s">
        <v>1278</v>
      </c>
      <c r="E381" s="281">
        <v>45434</v>
      </c>
    </row>
    <row r="382" spans="1:5">
      <c r="A382">
        <v>381</v>
      </c>
      <c r="B382" t="s">
        <v>1273</v>
      </c>
      <c r="C382" s="277">
        <f t="shared" si="5"/>
        <v>30</v>
      </c>
      <c r="D382" t="s">
        <v>1281</v>
      </c>
      <c r="E382" s="281">
        <v>45435</v>
      </c>
    </row>
    <row r="383" spans="1:5">
      <c r="A383">
        <v>382</v>
      </c>
      <c r="B383" t="s">
        <v>1270</v>
      </c>
      <c r="C383" s="277">
        <f t="shared" si="5"/>
        <v>10</v>
      </c>
      <c r="D383" t="s">
        <v>1279</v>
      </c>
      <c r="E383" s="281">
        <v>45435</v>
      </c>
    </row>
    <row r="384" spans="1:5">
      <c r="A384">
        <v>383</v>
      </c>
      <c r="B384" t="s">
        <v>1274</v>
      </c>
      <c r="C384" s="277">
        <f t="shared" si="5"/>
        <v>50</v>
      </c>
      <c r="D384" t="s">
        <v>1279</v>
      </c>
      <c r="E384" s="281">
        <v>45435</v>
      </c>
    </row>
    <row r="385" spans="1:5">
      <c r="A385">
        <v>384</v>
      </c>
      <c r="B385" t="s">
        <v>1275</v>
      </c>
      <c r="C385" s="277">
        <f t="shared" si="5"/>
        <v>90</v>
      </c>
      <c r="D385" t="s">
        <v>1280</v>
      </c>
      <c r="E385" s="281">
        <v>45435</v>
      </c>
    </row>
    <row r="386" spans="1:5">
      <c r="A386">
        <v>385</v>
      </c>
      <c r="B386" t="s">
        <v>1272</v>
      </c>
      <c r="C386" s="277">
        <f t="shared" si="5"/>
        <v>80</v>
      </c>
      <c r="D386" t="s">
        <v>1277</v>
      </c>
      <c r="E386" s="281">
        <v>45435</v>
      </c>
    </row>
    <row r="387" spans="1:5">
      <c r="A387">
        <v>386</v>
      </c>
      <c r="B387" t="s">
        <v>1273</v>
      </c>
      <c r="C387" s="277">
        <f t="shared" ref="C387:C450" si="6">VLOOKUP(B387,$L$2:$M$8,2,0)</f>
        <v>30</v>
      </c>
      <c r="D387" t="s">
        <v>1278</v>
      </c>
      <c r="E387" s="281">
        <v>45435</v>
      </c>
    </row>
    <row r="388" spans="1:5">
      <c r="A388">
        <v>387</v>
      </c>
      <c r="B388" t="s">
        <v>1271</v>
      </c>
      <c r="C388" s="277">
        <f t="shared" si="6"/>
        <v>20</v>
      </c>
      <c r="D388" t="s">
        <v>1277</v>
      </c>
      <c r="E388" s="281">
        <v>45436</v>
      </c>
    </row>
    <row r="389" spans="1:5">
      <c r="A389">
        <v>388</v>
      </c>
      <c r="B389" t="s">
        <v>1276</v>
      </c>
      <c r="C389" s="277">
        <f t="shared" si="6"/>
        <v>120</v>
      </c>
      <c r="D389" t="s">
        <v>1277</v>
      </c>
      <c r="E389" s="281">
        <v>45436</v>
      </c>
    </row>
    <row r="390" spans="1:5">
      <c r="A390">
        <v>389</v>
      </c>
      <c r="B390" t="s">
        <v>1271</v>
      </c>
      <c r="C390" s="277">
        <f t="shared" si="6"/>
        <v>20</v>
      </c>
      <c r="D390" t="s">
        <v>1277</v>
      </c>
      <c r="E390" s="281">
        <v>45436</v>
      </c>
    </row>
    <row r="391" spans="1:5">
      <c r="A391">
        <v>390</v>
      </c>
      <c r="B391" t="s">
        <v>1276</v>
      </c>
      <c r="C391" s="277">
        <f t="shared" si="6"/>
        <v>120</v>
      </c>
      <c r="D391" t="s">
        <v>1277</v>
      </c>
      <c r="E391" s="281">
        <v>45437</v>
      </c>
    </row>
    <row r="392" spans="1:5">
      <c r="A392">
        <v>391</v>
      </c>
      <c r="B392" t="s">
        <v>1271</v>
      </c>
      <c r="C392" s="277">
        <f t="shared" si="6"/>
        <v>20</v>
      </c>
      <c r="D392" t="s">
        <v>1279</v>
      </c>
      <c r="E392" s="281">
        <v>45437</v>
      </c>
    </row>
    <row r="393" spans="1:5">
      <c r="A393">
        <v>392</v>
      </c>
      <c r="B393" t="s">
        <v>1274</v>
      </c>
      <c r="C393" s="277">
        <f t="shared" si="6"/>
        <v>50</v>
      </c>
      <c r="D393" t="s">
        <v>1281</v>
      </c>
      <c r="E393" s="281">
        <v>45437</v>
      </c>
    </row>
    <row r="394" spans="1:5">
      <c r="A394">
        <v>393</v>
      </c>
      <c r="B394" t="s">
        <v>1275</v>
      </c>
      <c r="C394" s="277">
        <f t="shared" si="6"/>
        <v>90</v>
      </c>
      <c r="D394" t="s">
        <v>1278</v>
      </c>
      <c r="E394" s="281">
        <v>45438</v>
      </c>
    </row>
    <row r="395" spans="1:5">
      <c r="A395">
        <v>394</v>
      </c>
      <c r="B395" t="s">
        <v>1273</v>
      </c>
      <c r="C395" s="277">
        <f t="shared" si="6"/>
        <v>30</v>
      </c>
      <c r="D395" t="s">
        <v>1277</v>
      </c>
      <c r="E395" s="281">
        <v>45438</v>
      </c>
    </row>
    <row r="396" spans="1:5">
      <c r="A396">
        <v>395</v>
      </c>
      <c r="B396" t="s">
        <v>1275</v>
      </c>
      <c r="C396" s="277">
        <f t="shared" si="6"/>
        <v>90</v>
      </c>
      <c r="D396" t="s">
        <v>1277</v>
      </c>
      <c r="E396" s="281">
        <v>45438</v>
      </c>
    </row>
    <row r="397" spans="1:5">
      <c r="A397">
        <v>396</v>
      </c>
      <c r="B397" t="s">
        <v>1271</v>
      </c>
      <c r="C397" s="277">
        <f t="shared" si="6"/>
        <v>20</v>
      </c>
      <c r="D397" t="s">
        <v>1277</v>
      </c>
      <c r="E397" s="281">
        <v>45438</v>
      </c>
    </row>
    <row r="398" spans="1:5">
      <c r="A398">
        <v>397</v>
      </c>
      <c r="B398" t="s">
        <v>1271</v>
      </c>
      <c r="C398" s="277">
        <f t="shared" si="6"/>
        <v>20</v>
      </c>
      <c r="D398" t="s">
        <v>1277</v>
      </c>
      <c r="E398" s="281">
        <v>45438</v>
      </c>
    </row>
    <row r="399" spans="1:5">
      <c r="A399">
        <v>398</v>
      </c>
      <c r="B399" t="s">
        <v>1270</v>
      </c>
      <c r="C399" s="277">
        <f t="shared" si="6"/>
        <v>10</v>
      </c>
      <c r="D399" t="s">
        <v>1281</v>
      </c>
      <c r="E399" s="281">
        <v>45439</v>
      </c>
    </row>
    <row r="400" spans="1:5">
      <c r="A400">
        <v>399</v>
      </c>
      <c r="B400" t="s">
        <v>1271</v>
      </c>
      <c r="C400" s="277">
        <f t="shared" si="6"/>
        <v>20</v>
      </c>
      <c r="D400" t="s">
        <v>1279</v>
      </c>
      <c r="E400" s="281">
        <v>45440</v>
      </c>
    </row>
    <row r="401" spans="1:5">
      <c r="A401">
        <v>400</v>
      </c>
      <c r="B401" t="s">
        <v>1271</v>
      </c>
      <c r="C401" s="277">
        <f t="shared" si="6"/>
        <v>20</v>
      </c>
      <c r="D401" t="s">
        <v>1278</v>
      </c>
      <c r="E401" s="281">
        <v>45440</v>
      </c>
    </row>
    <row r="402" spans="1:5">
      <c r="A402">
        <v>401</v>
      </c>
      <c r="B402" t="s">
        <v>1270</v>
      </c>
      <c r="C402" s="277">
        <f t="shared" si="6"/>
        <v>10</v>
      </c>
      <c r="D402" t="s">
        <v>1279</v>
      </c>
      <c r="E402" s="281">
        <v>45440</v>
      </c>
    </row>
    <row r="403" spans="1:5">
      <c r="A403">
        <v>402</v>
      </c>
      <c r="B403" t="s">
        <v>1273</v>
      </c>
      <c r="C403" s="277">
        <f t="shared" si="6"/>
        <v>30</v>
      </c>
      <c r="D403" t="s">
        <v>1277</v>
      </c>
      <c r="E403" s="281">
        <v>45441</v>
      </c>
    </row>
    <row r="404" spans="1:5">
      <c r="A404">
        <v>403</v>
      </c>
      <c r="B404" t="s">
        <v>1270</v>
      </c>
      <c r="C404" s="277">
        <f t="shared" si="6"/>
        <v>10</v>
      </c>
      <c r="D404" t="s">
        <v>1279</v>
      </c>
      <c r="E404" s="281">
        <v>45441</v>
      </c>
    </row>
    <row r="405" spans="1:5">
      <c r="A405">
        <v>404</v>
      </c>
      <c r="B405" t="s">
        <v>1270</v>
      </c>
      <c r="C405" s="277">
        <f t="shared" si="6"/>
        <v>10</v>
      </c>
      <c r="D405" t="s">
        <v>1277</v>
      </c>
      <c r="E405" s="281">
        <v>45441</v>
      </c>
    </row>
    <row r="406" spans="1:5">
      <c r="A406">
        <v>405</v>
      </c>
      <c r="B406" t="s">
        <v>1275</v>
      </c>
      <c r="C406" s="277">
        <f t="shared" si="6"/>
        <v>90</v>
      </c>
      <c r="D406" t="s">
        <v>1280</v>
      </c>
      <c r="E406" s="281">
        <v>45442</v>
      </c>
    </row>
    <row r="407" spans="1:5">
      <c r="A407">
        <v>406</v>
      </c>
      <c r="B407" t="s">
        <v>1274</v>
      </c>
      <c r="C407" s="277">
        <f t="shared" si="6"/>
        <v>50</v>
      </c>
      <c r="D407" t="s">
        <v>1277</v>
      </c>
      <c r="E407" s="281">
        <v>45442</v>
      </c>
    </row>
    <row r="408" spans="1:5">
      <c r="A408">
        <v>407</v>
      </c>
      <c r="B408" t="s">
        <v>1270</v>
      </c>
      <c r="C408" s="277">
        <f t="shared" si="6"/>
        <v>10</v>
      </c>
      <c r="D408" t="s">
        <v>1278</v>
      </c>
      <c r="E408" s="281">
        <v>45442</v>
      </c>
    </row>
    <row r="409" spans="1:5">
      <c r="A409">
        <v>408</v>
      </c>
      <c r="B409" t="s">
        <v>1271</v>
      </c>
      <c r="C409" s="277">
        <f t="shared" si="6"/>
        <v>20</v>
      </c>
      <c r="D409" t="s">
        <v>1281</v>
      </c>
      <c r="E409" s="281">
        <v>45443</v>
      </c>
    </row>
    <row r="410" spans="1:5">
      <c r="A410">
        <v>409</v>
      </c>
      <c r="B410" t="s">
        <v>1276</v>
      </c>
      <c r="C410" s="277">
        <f t="shared" si="6"/>
        <v>120</v>
      </c>
      <c r="D410" t="s">
        <v>1281</v>
      </c>
      <c r="E410" s="281">
        <v>45443</v>
      </c>
    </row>
    <row r="411" spans="1:5">
      <c r="A411">
        <v>410</v>
      </c>
      <c r="B411" t="s">
        <v>1274</v>
      </c>
      <c r="C411" s="277">
        <f t="shared" si="6"/>
        <v>50</v>
      </c>
      <c r="D411" t="s">
        <v>1281</v>
      </c>
      <c r="E411" s="281">
        <v>45443</v>
      </c>
    </row>
    <row r="412" spans="1:5">
      <c r="A412">
        <v>411</v>
      </c>
      <c r="B412" t="s">
        <v>1272</v>
      </c>
      <c r="C412" s="277">
        <f t="shared" si="6"/>
        <v>80</v>
      </c>
      <c r="D412" t="s">
        <v>1281</v>
      </c>
      <c r="E412" s="281">
        <v>45444</v>
      </c>
    </row>
    <row r="413" spans="1:5">
      <c r="A413">
        <v>412</v>
      </c>
      <c r="B413" t="s">
        <v>1275</v>
      </c>
      <c r="C413" s="277">
        <f t="shared" si="6"/>
        <v>90</v>
      </c>
      <c r="D413" t="s">
        <v>1279</v>
      </c>
      <c r="E413" s="281">
        <v>45444</v>
      </c>
    </row>
    <row r="414" spans="1:5">
      <c r="A414">
        <v>413</v>
      </c>
      <c r="B414" t="s">
        <v>1273</v>
      </c>
      <c r="C414" s="277">
        <f t="shared" si="6"/>
        <v>30</v>
      </c>
      <c r="D414" t="s">
        <v>1277</v>
      </c>
      <c r="E414" s="281">
        <v>45444</v>
      </c>
    </row>
    <row r="415" spans="1:5">
      <c r="A415">
        <v>414</v>
      </c>
      <c r="B415" t="s">
        <v>1275</v>
      </c>
      <c r="C415" s="277">
        <f t="shared" si="6"/>
        <v>90</v>
      </c>
      <c r="D415" t="s">
        <v>1277</v>
      </c>
      <c r="E415" s="281">
        <v>45444</v>
      </c>
    </row>
    <row r="416" spans="1:5">
      <c r="A416">
        <v>415</v>
      </c>
      <c r="B416" t="s">
        <v>1272</v>
      </c>
      <c r="C416" s="277">
        <f t="shared" si="6"/>
        <v>80</v>
      </c>
      <c r="D416" t="s">
        <v>1278</v>
      </c>
      <c r="E416" s="281">
        <v>45445</v>
      </c>
    </row>
    <row r="417" spans="1:5">
      <c r="A417">
        <v>416</v>
      </c>
      <c r="B417" t="s">
        <v>1271</v>
      </c>
      <c r="C417" s="277">
        <f t="shared" si="6"/>
        <v>20</v>
      </c>
      <c r="D417" t="s">
        <v>1280</v>
      </c>
      <c r="E417" s="281">
        <v>45445</v>
      </c>
    </row>
    <row r="418" spans="1:5">
      <c r="A418">
        <v>417</v>
      </c>
      <c r="B418" t="s">
        <v>1272</v>
      </c>
      <c r="C418" s="277">
        <f t="shared" si="6"/>
        <v>80</v>
      </c>
      <c r="D418" t="s">
        <v>1280</v>
      </c>
      <c r="E418" s="281">
        <v>45446</v>
      </c>
    </row>
    <row r="419" spans="1:5">
      <c r="A419">
        <v>418</v>
      </c>
      <c r="B419" t="s">
        <v>1275</v>
      </c>
      <c r="C419" s="277">
        <f t="shared" si="6"/>
        <v>90</v>
      </c>
      <c r="D419" t="s">
        <v>1277</v>
      </c>
      <c r="E419" s="281">
        <v>45446</v>
      </c>
    </row>
    <row r="420" spans="1:5">
      <c r="A420">
        <v>419</v>
      </c>
      <c r="B420" t="s">
        <v>1271</v>
      </c>
      <c r="C420" s="277">
        <f t="shared" si="6"/>
        <v>20</v>
      </c>
      <c r="D420" t="s">
        <v>1281</v>
      </c>
      <c r="E420" s="281">
        <v>45446</v>
      </c>
    </row>
    <row r="421" spans="1:5">
      <c r="A421">
        <v>420</v>
      </c>
      <c r="B421" t="s">
        <v>1272</v>
      </c>
      <c r="C421" s="277">
        <f t="shared" si="6"/>
        <v>80</v>
      </c>
      <c r="D421" t="s">
        <v>1278</v>
      </c>
      <c r="E421" s="281">
        <v>45447</v>
      </c>
    </row>
    <row r="422" spans="1:5">
      <c r="A422">
        <v>421</v>
      </c>
      <c r="B422" t="s">
        <v>1271</v>
      </c>
      <c r="C422" s="277">
        <f t="shared" si="6"/>
        <v>20</v>
      </c>
      <c r="D422" t="s">
        <v>1277</v>
      </c>
      <c r="E422" s="281">
        <v>45449</v>
      </c>
    </row>
    <row r="423" spans="1:5">
      <c r="A423">
        <v>422</v>
      </c>
      <c r="B423" t="s">
        <v>1274</v>
      </c>
      <c r="C423" s="277">
        <f t="shared" si="6"/>
        <v>50</v>
      </c>
      <c r="D423" t="s">
        <v>1278</v>
      </c>
      <c r="E423" s="281">
        <v>45449</v>
      </c>
    </row>
    <row r="424" spans="1:5">
      <c r="A424">
        <v>423</v>
      </c>
      <c r="B424" t="s">
        <v>1273</v>
      </c>
      <c r="C424" s="277">
        <f t="shared" si="6"/>
        <v>30</v>
      </c>
      <c r="D424" t="s">
        <v>1279</v>
      </c>
      <c r="E424" s="281">
        <v>45449</v>
      </c>
    </row>
    <row r="425" spans="1:5">
      <c r="A425">
        <v>424</v>
      </c>
      <c r="B425" t="s">
        <v>1274</v>
      </c>
      <c r="C425" s="277">
        <f t="shared" si="6"/>
        <v>50</v>
      </c>
      <c r="D425" t="s">
        <v>1278</v>
      </c>
      <c r="E425" s="281">
        <v>45449</v>
      </c>
    </row>
    <row r="426" spans="1:5">
      <c r="A426">
        <v>425</v>
      </c>
      <c r="B426" t="s">
        <v>1273</v>
      </c>
      <c r="C426" s="277">
        <f t="shared" si="6"/>
        <v>30</v>
      </c>
      <c r="D426" t="s">
        <v>1278</v>
      </c>
      <c r="E426" s="281">
        <v>45450</v>
      </c>
    </row>
    <row r="427" spans="1:5">
      <c r="A427">
        <v>426</v>
      </c>
      <c r="B427" t="s">
        <v>1273</v>
      </c>
      <c r="C427" s="277">
        <f t="shared" si="6"/>
        <v>30</v>
      </c>
      <c r="D427" t="s">
        <v>1278</v>
      </c>
      <c r="E427" s="281">
        <v>45451</v>
      </c>
    </row>
    <row r="428" spans="1:5">
      <c r="A428">
        <v>427</v>
      </c>
      <c r="B428" t="s">
        <v>1273</v>
      </c>
      <c r="C428" s="277">
        <f t="shared" si="6"/>
        <v>30</v>
      </c>
      <c r="D428" t="s">
        <v>1277</v>
      </c>
      <c r="E428" s="281">
        <v>45451</v>
      </c>
    </row>
    <row r="429" spans="1:5">
      <c r="A429">
        <v>428</v>
      </c>
      <c r="B429" t="s">
        <v>1274</v>
      </c>
      <c r="C429" s="277">
        <f t="shared" si="6"/>
        <v>50</v>
      </c>
      <c r="D429" t="s">
        <v>1278</v>
      </c>
      <c r="E429" s="281">
        <v>45452</v>
      </c>
    </row>
    <row r="430" spans="1:5">
      <c r="A430">
        <v>429</v>
      </c>
      <c r="B430" t="s">
        <v>1275</v>
      </c>
      <c r="C430" s="277">
        <f t="shared" si="6"/>
        <v>90</v>
      </c>
      <c r="D430" t="s">
        <v>1278</v>
      </c>
      <c r="E430" s="281">
        <v>45452</v>
      </c>
    </row>
    <row r="431" spans="1:5">
      <c r="A431">
        <v>430</v>
      </c>
      <c r="B431" t="s">
        <v>1270</v>
      </c>
      <c r="C431" s="277">
        <f t="shared" si="6"/>
        <v>10</v>
      </c>
      <c r="D431" t="s">
        <v>1277</v>
      </c>
      <c r="E431" s="281">
        <v>45452</v>
      </c>
    </row>
    <row r="432" spans="1:5">
      <c r="A432">
        <v>431</v>
      </c>
      <c r="B432" t="s">
        <v>1276</v>
      </c>
      <c r="C432" s="277">
        <f t="shared" si="6"/>
        <v>120</v>
      </c>
      <c r="D432" t="s">
        <v>1281</v>
      </c>
      <c r="E432" s="281">
        <v>45454</v>
      </c>
    </row>
    <row r="433" spans="1:5">
      <c r="A433">
        <v>432</v>
      </c>
      <c r="B433" t="s">
        <v>1271</v>
      </c>
      <c r="C433" s="277">
        <f t="shared" si="6"/>
        <v>20</v>
      </c>
      <c r="D433" t="s">
        <v>1278</v>
      </c>
      <c r="E433" s="281">
        <v>45454</v>
      </c>
    </row>
    <row r="434" spans="1:5">
      <c r="A434">
        <v>433</v>
      </c>
      <c r="B434" t="s">
        <v>1276</v>
      </c>
      <c r="C434" s="277">
        <f t="shared" si="6"/>
        <v>120</v>
      </c>
      <c r="D434" t="s">
        <v>1281</v>
      </c>
      <c r="E434" s="281">
        <v>45455</v>
      </c>
    </row>
    <row r="435" spans="1:5">
      <c r="A435">
        <v>434</v>
      </c>
      <c r="B435" t="s">
        <v>1276</v>
      </c>
      <c r="C435" s="277">
        <f t="shared" si="6"/>
        <v>120</v>
      </c>
      <c r="D435" t="s">
        <v>1281</v>
      </c>
      <c r="E435" s="281">
        <v>45456</v>
      </c>
    </row>
    <row r="436" spans="1:5">
      <c r="A436">
        <v>435</v>
      </c>
      <c r="B436" t="s">
        <v>1276</v>
      </c>
      <c r="C436" s="277">
        <f t="shared" si="6"/>
        <v>120</v>
      </c>
      <c r="D436" t="s">
        <v>1277</v>
      </c>
      <c r="E436" s="281">
        <v>45456</v>
      </c>
    </row>
    <row r="437" spans="1:5">
      <c r="A437">
        <v>436</v>
      </c>
      <c r="B437" t="s">
        <v>1271</v>
      </c>
      <c r="C437" s="277">
        <f t="shared" si="6"/>
        <v>20</v>
      </c>
      <c r="D437" t="s">
        <v>1281</v>
      </c>
      <c r="E437" s="281">
        <v>45456</v>
      </c>
    </row>
    <row r="438" spans="1:5">
      <c r="A438">
        <v>437</v>
      </c>
      <c r="B438" t="s">
        <v>1272</v>
      </c>
      <c r="C438" s="277">
        <f t="shared" si="6"/>
        <v>80</v>
      </c>
      <c r="D438" t="s">
        <v>1277</v>
      </c>
      <c r="E438" s="281">
        <v>45457</v>
      </c>
    </row>
    <row r="439" spans="1:5">
      <c r="A439">
        <v>438</v>
      </c>
      <c r="B439" t="s">
        <v>1270</v>
      </c>
      <c r="C439" s="277">
        <f t="shared" si="6"/>
        <v>10</v>
      </c>
      <c r="D439" t="s">
        <v>1277</v>
      </c>
      <c r="E439" s="281">
        <v>45457</v>
      </c>
    </row>
    <row r="440" spans="1:5">
      <c r="A440">
        <v>439</v>
      </c>
      <c r="B440" t="s">
        <v>1272</v>
      </c>
      <c r="C440" s="277">
        <f t="shared" si="6"/>
        <v>80</v>
      </c>
      <c r="D440" t="s">
        <v>1281</v>
      </c>
      <c r="E440" s="281">
        <v>45457</v>
      </c>
    </row>
    <row r="441" spans="1:5">
      <c r="A441">
        <v>440</v>
      </c>
      <c r="B441" t="s">
        <v>1272</v>
      </c>
      <c r="C441" s="277">
        <f t="shared" si="6"/>
        <v>80</v>
      </c>
      <c r="D441" t="s">
        <v>1277</v>
      </c>
      <c r="E441" s="281">
        <v>45458</v>
      </c>
    </row>
    <row r="442" spans="1:5">
      <c r="A442">
        <v>441</v>
      </c>
      <c r="B442" t="s">
        <v>1276</v>
      </c>
      <c r="C442" s="277">
        <f t="shared" si="6"/>
        <v>120</v>
      </c>
      <c r="D442" t="s">
        <v>1280</v>
      </c>
      <c r="E442" s="281">
        <v>45459</v>
      </c>
    </row>
    <row r="443" spans="1:5">
      <c r="A443">
        <v>442</v>
      </c>
      <c r="B443" t="s">
        <v>1274</v>
      </c>
      <c r="C443" s="277">
        <f t="shared" si="6"/>
        <v>50</v>
      </c>
      <c r="D443" t="s">
        <v>1277</v>
      </c>
      <c r="E443" s="281">
        <v>45459</v>
      </c>
    </row>
    <row r="444" spans="1:5">
      <c r="A444">
        <v>443</v>
      </c>
      <c r="B444" t="s">
        <v>1273</v>
      </c>
      <c r="C444" s="277">
        <f t="shared" si="6"/>
        <v>30</v>
      </c>
      <c r="D444" t="s">
        <v>1278</v>
      </c>
      <c r="E444" s="281">
        <v>45460</v>
      </c>
    </row>
    <row r="445" spans="1:5">
      <c r="A445">
        <v>444</v>
      </c>
      <c r="B445" t="s">
        <v>1271</v>
      </c>
      <c r="C445" s="277">
        <f t="shared" si="6"/>
        <v>20</v>
      </c>
      <c r="D445" t="s">
        <v>1278</v>
      </c>
      <c r="E445" s="281">
        <v>45460</v>
      </c>
    </row>
    <row r="446" spans="1:5">
      <c r="A446">
        <v>445</v>
      </c>
      <c r="B446" t="s">
        <v>1272</v>
      </c>
      <c r="C446" s="277">
        <f t="shared" si="6"/>
        <v>80</v>
      </c>
      <c r="D446" t="s">
        <v>1277</v>
      </c>
      <c r="E446" s="281">
        <v>45461</v>
      </c>
    </row>
    <row r="447" spans="1:5">
      <c r="A447">
        <v>446</v>
      </c>
      <c r="B447" t="s">
        <v>1272</v>
      </c>
      <c r="C447" s="277">
        <f t="shared" si="6"/>
        <v>80</v>
      </c>
      <c r="D447" t="s">
        <v>1277</v>
      </c>
      <c r="E447" s="281">
        <v>45462</v>
      </c>
    </row>
    <row r="448" spans="1:5">
      <c r="A448">
        <v>447</v>
      </c>
      <c r="B448" t="s">
        <v>1275</v>
      </c>
      <c r="C448" s="277">
        <f t="shared" si="6"/>
        <v>90</v>
      </c>
      <c r="D448" t="s">
        <v>1277</v>
      </c>
      <c r="E448" s="281">
        <v>45462</v>
      </c>
    </row>
    <row r="449" spans="1:5">
      <c r="A449">
        <v>448</v>
      </c>
      <c r="B449" t="s">
        <v>1271</v>
      </c>
      <c r="C449" s="277">
        <f t="shared" si="6"/>
        <v>20</v>
      </c>
      <c r="D449" t="s">
        <v>1277</v>
      </c>
      <c r="E449" s="281">
        <v>45462</v>
      </c>
    </row>
    <row r="450" spans="1:5">
      <c r="A450">
        <v>449</v>
      </c>
      <c r="B450" t="s">
        <v>1274</v>
      </c>
      <c r="C450" s="277">
        <f t="shared" si="6"/>
        <v>50</v>
      </c>
      <c r="D450" t="s">
        <v>1279</v>
      </c>
      <c r="E450" s="281">
        <v>45462</v>
      </c>
    </row>
    <row r="451" spans="1:5">
      <c r="A451">
        <v>450</v>
      </c>
      <c r="B451" t="s">
        <v>1275</v>
      </c>
      <c r="C451" s="277">
        <f t="shared" ref="C451:C514" si="7">VLOOKUP(B451,$L$2:$M$8,2,0)</f>
        <v>90</v>
      </c>
      <c r="D451" t="s">
        <v>1277</v>
      </c>
      <c r="E451" s="281">
        <v>45463</v>
      </c>
    </row>
    <row r="452" spans="1:5">
      <c r="A452">
        <v>451</v>
      </c>
      <c r="B452" t="s">
        <v>1270</v>
      </c>
      <c r="C452" s="277">
        <f t="shared" si="7"/>
        <v>10</v>
      </c>
      <c r="D452" t="s">
        <v>1278</v>
      </c>
      <c r="E452" s="281">
        <v>45463</v>
      </c>
    </row>
    <row r="453" spans="1:5">
      <c r="A453">
        <v>452</v>
      </c>
      <c r="B453" t="s">
        <v>1272</v>
      </c>
      <c r="C453" s="277">
        <f t="shared" si="7"/>
        <v>80</v>
      </c>
      <c r="D453" t="s">
        <v>1279</v>
      </c>
      <c r="E453" s="281">
        <v>45463</v>
      </c>
    </row>
    <row r="454" spans="1:5">
      <c r="A454">
        <v>453</v>
      </c>
      <c r="B454" t="s">
        <v>1273</v>
      </c>
      <c r="C454" s="277">
        <f t="shared" si="7"/>
        <v>30</v>
      </c>
      <c r="D454" t="s">
        <v>1278</v>
      </c>
      <c r="E454" s="281">
        <v>45464</v>
      </c>
    </row>
    <row r="455" spans="1:5">
      <c r="A455">
        <v>454</v>
      </c>
      <c r="B455" t="s">
        <v>1270</v>
      </c>
      <c r="C455" s="277">
        <f t="shared" si="7"/>
        <v>10</v>
      </c>
      <c r="D455" t="s">
        <v>1278</v>
      </c>
      <c r="E455" s="281">
        <v>45464</v>
      </c>
    </row>
    <row r="456" spans="1:5">
      <c r="A456">
        <v>455</v>
      </c>
      <c r="B456" t="s">
        <v>1270</v>
      </c>
      <c r="C456" s="277">
        <f t="shared" si="7"/>
        <v>10</v>
      </c>
      <c r="D456" t="s">
        <v>1280</v>
      </c>
      <c r="E456" s="281">
        <v>45464</v>
      </c>
    </row>
    <row r="457" spans="1:5">
      <c r="A457">
        <v>456</v>
      </c>
      <c r="B457" t="s">
        <v>1270</v>
      </c>
      <c r="C457" s="277">
        <f t="shared" si="7"/>
        <v>10</v>
      </c>
      <c r="D457" t="s">
        <v>1278</v>
      </c>
      <c r="E457" s="281">
        <v>45464</v>
      </c>
    </row>
    <row r="458" spans="1:5">
      <c r="A458">
        <v>457</v>
      </c>
      <c r="B458" t="s">
        <v>1271</v>
      </c>
      <c r="C458" s="277">
        <f t="shared" si="7"/>
        <v>20</v>
      </c>
      <c r="D458" t="s">
        <v>1280</v>
      </c>
      <c r="E458" s="281">
        <v>45464</v>
      </c>
    </row>
    <row r="459" spans="1:5">
      <c r="A459">
        <v>458</v>
      </c>
      <c r="B459" t="s">
        <v>1271</v>
      </c>
      <c r="C459" s="277">
        <f t="shared" si="7"/>
        <v>20</v>
      </c>
      <c r="D459" t="s">
        <v>1277</v>
      </c>
      <c r="E459" s="281">
        <v>45467</v>
      </c>
    </row>
    <row r="460" spans="1:5">
      <c r="A460">
        <v>459</v>
      </c>
      <c r="B460" t="s">
        <v>1276</v>
      </c>
      <c r="C460" s="277">
        <f t="shared" si="7"/>
        <v>120</v>
      </c>
      <c r="D460" t="s">
        <v>1278</v>
      </c>
      <c r="E460" s="281">
        <v>45467</v>
      </c>
    </row>
    <row r="461" spans="1:5">
      <c r="A461">
        <v>460</v>
      </c>
      <c r="B461" t="s">
        <v>1271</v>
      </c>
      <c r="C461" s="277">
        <f t="shared" si="7"/>
        <v>20</v>
      </c>
      <c r="D461" t="s">
        <v>1277</v>
      </c>
      <c r="E461" s="281">
        <v>45467</v>
      </c>
    </row>
    <row r="462" spans="1:5">
      <c r="A462">
        <v>461</v>
      </c>
      <c r="B462" t="s">
        <v>1272</v>
      </c>
      <c r="C462" s="277">
        <f t="shared" si="7"/>
        <v>80</v>
      </c>
      <c r="D462" t="s">
        <v>1279</v>
      </c>
      <c r="E462" s="281">
        <v>45468</v>
      </c>
    </row>
    <row r="463" spans="1:5">
      <c r="A463">
        <v>462</v>
      </c>
      <c r="B463" t="s">
        <v>1276</v>
      </c>
      <c r="C463" s="277">
        <f t="shared" si="7"/>
        <v>120</v>
      </c>
      <c r="D463" t="s">
        <v>1277</v>
      </c>
      <c r="E463" s="281">
        <v>45468</v>
      </c>
    </row>
    <row r="464" spans="1:5">
      <c r="A464">
        <v>463</v>
      </c>
      <c r="B464" t="s">
        <v>1273</v>
      </c>
      <c r="C464" s="277">
        <f t="shared" si="7"/>
        <v>30</v>
      </c>
      <c r="D464" t="s">
        <v>1279</v>
      </c>
      <c r="E464" s="281">
        <v>45468</v>
      </c>
    </row>
    <row r="465" spans="1:5">
      <c r="A465">
        <v>464</v>
      </c>
      <c r="B465" t="s">
        <v>1272</v>
      </c>
      <c r="C465" s="277">
        <f t="shared" si="7"/>
        <v>80</v>
      </c>
      <c r="D465" t="s">
        <v>1280</v>
      </c>
      <c r="E465" s="281">
        <v>45468</v>
      </c>
    </row>
    <row r="466" spans="1:5">
      <c r="A466">
        <v>465</v>
      </c>
      <c r="B466" t="s">
        <v>1276</v>
      </c>
      <c r="C466" s="277">
        <f t="shared" si="7"/>
        <v>120</v>
      </c>
      <c r="D466" t="s">
        <v>1278</v>
      </c>
      <c r="E466" s="281">
        <v>45469</v>
      </c>
    </row>
    <row r="467" spans="1:5">
      <c r="A467">
        <v>466</v>
      </c>
      <c r="B467" t="s">
        <v>1270</v>
      </c>
      <c r="C467" s="277">
        <f t="shared" si="7"/>
        <v>10</v>
      </c>
      <c r="D467" t="s">
        <v>1277</v>
      </c>
      <c r="E467" s="281">
        <v>45469</v>
      </c>
    </row>
    <row r="468" spans="1:5">
      <c r="A468">
        <v>467</v>
      </c>
      <c r="B468" t="s">
        <v>1271</v>
      </c>
      <c r="C468" s="277">
        <f t="shared" si="7"/>
        <v>20</v>
      </c>
      <c r="D468" t="s">
        <v>1280</v>
      </c>
      <c r="E468" s="281">
        <v>45470</v>
      </c>
    </row>
    <row r="469" spans="1:5">
      <c r="A469">
        <v>468</v>
      </c>
      <c r="B469" t="s">
        <v>1270</v>
      </c>
      <c r="C469" s="277">
        <f t="shared" si="7"/>
        <v>10</v>
      </c>
      <c r="D469" t="s">
        <v>1277</v>
      </c>
      <c r="E469" s="281">
        <v>45470</v>
      </c>
    </row>
    <row r="470" spans="1:5">
      <c r="A470">
        <v>469</v>
      </c>
      <c r="B470" t="s">
        <v>1273</v>
      </c>
      <c r="C470" s="277">
        <f t="shared" si="7"/>
        <v>30</v>
      </c>
      <c r="D470" t="s">
        <v>1278</v>
      </c>
      <c r="E470" s="281">
        <v>45470</v>
      </c>
    </row>
    <row r="471" spans="1:5">
      <c r="A471">
        <v>470</v>
      </c>
      <c r="B471" t="s">
        <v>1274</v>
      </c>
      <c r="C471" s="277">
        <f t="shared" si="7"/>
        <v>50</v>
      </c>
      <c r="D471" t="s">
        <v>1277</v>
      </c>
      <c r="E471" s="281">
        <v>45471</v>
      </c>
    </row>
    <row r="472" spans="1:5">
      <c r="A472">
        <v>471</v>
      </c>
      <c r="B472" t="s">
        <v>1274</v>
      </c>
      <c r="C472" s="277">
        <f t="shared" si="7"/>
        <v>50</v>
      </c>
      <c r="D472" t="s">
        <v>1277</v>
      </c>
      <c r="E472" s="281">
        <v>45471</v>
      </c>
    </row>
    <row r="473" spans="1:5">
      <c r="A473">
        <v>472</v>
      </c>
      <c r="B473" t="s">
        <v>1274</v>
      </c>
      <c r="C473" s="277">
        <f t="shared" si="7"/>
        <v>50</v>
      </c>
      <c r="D473" t="s">
        <v>1277</v>
      </c>
      <c r="E473" s="281">
        <v>45472</v>
      </c>
    </row>
    <row r="474" spans="1:5">
      <c r="A474">
        <v>473</v>
      </c>
      <c r="B474" t="s">
        <v>1270</v>
      </c>
      <c r="C474" s="277">
        <f t="shared" si="7"/>
        <v>10</v>
      </c>
      <c r="D474" t="s">
        <v>1278</v>
      </c>
      <c r="E474" s="281">
        <v>45472</v>
      </c>
    </row>
    <row r="475" spans="1:5">
      <c r="A475">
        <v>474</v>
      </c>
      <c r="B475" t="s">
        <v>1275</v>
      </c>
      <c r="C475" s="277">
        <f t="shared" si="7"/>
        <v>90</v>
      </c>
      <c r="D475" t="s">
        <v>1278</v>
      </c>
      <c r="E475" s="281">
        <v>45472</v>
      </c>
    </row>
    <row r="476" spans="1:5">
      <c r="A476">
        <v>475</v>
      </c>
      <c r="B476" t="s">
        <v>1272</v>
      </c>
      <c r="C476" s="277">
        <f t="shared" si="7"/>
        <v>80</v>
      </c>
      <c r="D476" t="s">
        <v>1278</v>
      </c>
      <c r="E476" s="281">
        <v>45473</v>
      </c>
    </row>
    <row r="477" spans="1:5">
      <c r="A477">
        <v>476</v>
      </c>
      <c r="B477" t="s">
        <v>1276</v>
      </c>
      <c r="C477" s="277">
        <f t="shared" si="7"/>
        <v>120</v>
      </c>
      <c r="D477" t="s">
        <v>1277</v>
      </c>
      <c r="E477" s="281">
        <v>45474</v>
      </c>
    </row>
    <row r="478" spans="1:5">
      <c r="A478">
        <v>477</v>
      </c>
      <c r="B478" t="s">
        <v>1276</v>
      </c>
      <c r="C478" s="277">
        <f t="shared" si="7"/>
        <v>120</v>
      </c>
      <c r="D478" t="s">
        <v>1277</v>
      </c>
      <c r="E478" s="281">
        <v>45475</v>
      </c>
    </row>
    <row r="479" spans="1:5">
      <c r="A479">
        <v>478</v>
      </c>
      <c r="B479" t="s">
        <v>1270</v>
      </c>
      <c r="C479" s="277">
        <f t="shared" si="7"/>
        <v>10</v>
      </c>
      <c r="D479" t="s">
        <v>1278</v>
      </c>
      <c r="E479" s="281">
        <v>45475</v>
      </c>
    </row>
    <row r="480" spans="1:5">
      <c r="A480">
        <v>479</v>
      </c>
      <c r="B480" t="s">
        <v>1275</v>
      </c>
      <c r="C480" s="277">
        <f t="shared" si="7"/>
        <v>90</v>
      </c>
      <c r="D480" t="s">
        <v>1278</v>
      </c>
      <c r="E480" s="281">
        <v>45475</v>
      </c>
    </row>
    <row r="481" spans="1:5">
      <c r="A481">
        <v>480</v>
      </c>
      <c r="B481" t="s">
        <v>1276</v>
      </c>
      <c r="C481" s="277">
        <f t="shared" si="7"/>
        <v>120</v>
      </c>
      <c r="D481" t="s">
        <v>1277</v>
      </c>
      <c r="E481" s="281">
        <v>45476</v>
      </c>
    </row>
    <row r="482" spans="1:5">
      <c r="A482">
        <v>481</v>
      </c>
      <c r="B482" t="s">
        <v>1273</v>
      </c>
      <c r="C482" s="277">
        <f t="shared" si="7"/>
        <v>30</v>
      </c>
      <c r="D482" t="s">
        <v>1279</v>
      </c>
      <c r="E482" s="281">
        <v>45476</v>
      </c>
    </row>
    <row r="483" spans="1:5">
      <c r="A483">
        <v>482</v>
      </c>
      <c r="B483" t="s">
        <v>1276</v>
      </c>
      <c r="C483" s="277">
        <f t="shared" si="7"/>
        <v>120</v>
      </c>
      <c r="D483" t="s">
        <v>1277</v>
      </c>
      <c r="E483" s="281">
        <v>45476</v>
      </c>
    </row>
    <row r="484" spans="1:5">
      <c r="A484">
        <v>483</v>
      </c>
      <c r="B484" t="s">
        <v>1271</v>
      </c>
      <c r="C484" s="277">
        <f t="shared" si="7"/>
        <v>20</v>
      </c>
      <c r="D484" t="s">
        <v>1280</v>
      </c>
      <c r="E484" s="281">
        <v>45477</v>
      </c>
    </row>
    <row r="485" spans="1:5">
      <c r="A485">
        <v>484</v>
      </c>
      <c r="B485" t="s">
        <v>1273</v>
      </c>
      <c r="C485" s="277">
        <f t="shared" si="7"/>
        <v>30</v>
      </c>
      <c r="D485" t="s">
        <v>1277</v>
      </c>
      <c r="E485" s="281">
        <v>45478</v>
      </c>
    </row>
    <row r="486" spans="1:5">
      <c r="A486">
        <v>485</v>
      </c>
      <c r="B486" t="s">
        <v>1272</v>
      </c>
      <c r="C486" s="277">
        <f t="shared" si="7"/>
        <v>80</v>
      </c>
      <c r="D486" t="s">
        <v>1280</v>
      </c>
      <c r="E486" s="281">
        <v>45478</v>
      </c>
    </row>
    <row r="487" spans="1:5">
      <c r="A487">
        <v>486</v>
      </c>
      <c r="B487" t="s">
        <v>1276</v>
      </c>
      <c r="C487" s="277">
        <f t="shared" si="7"/>
        <v>120</v>
      </c>
      <c r="D487" t="s">
        <v>1279</v>
      </c>
      <c r="E487" s="281">
        <v>45479</v>
      </c>
    </row>
    <row r="488" spans="1:5">
      <c r="A488">
        <v>487</v>
      </c>
      <c r="B488" t="s">
        <v>1274</v>
      </c>
      <c r="C488" s="277">
        <f t="shared" si="7"/>
        <v>50</v>
      </c>
      <c r="D488" t="s">
        <v>1278</v>
      </c>
      <c r="E488" s="281">
        <v>45479</v>
      </c>
    </row>
    <row r="489" spans="1:5">
      <c r="A489">
        <v>488</v>
      </c>
      <c r="B489" t="s">
        <v>1273</v>
      </c>
      <c r="C489" s="277">
        <f t="shared" si="7"/>
        <v>30</v>
      </c>
      <c r="D489" t="s">
        <v>1277</v>
      </c>
      <c r="E489" s="281">
        <v>45480</v>
      </c>
    </row>
    <row r="490" spans="1:5">
      <c r="A490">
        <v>489</v>
      </c>
      <c r="B490" t="s">
        <v>1275</v>
      </c>
      <c r="C490" s="277">
        <f t="shared" si="7"/>
        <v>90</v>
      </c>
      <c r="D490" t="s">
        <v>1277</v>
      </c>
      <c r="E490" s="281">
        <v>45480</v>
      </c>
    </row>
    <row r="491" spans="1:5">
      <c r="A491">
        <v>490</v>
      </c>
      <c r="B491" t="s">
        <v>1276</v>
      </c>
      <c r="C491" s="277">
        <f t="shared" si="7"/>
        <v>120</v>
      </c>
      <c r="D491" t="s">
        <v>1277</v>
      </c>
      <c r="E491" s="281">
        <v>45480</v>
      </c>
    </row>
    <row r="492" spans="1:5">
      <c r="A492">
        <v>491</v>
      </c>
      <c r="B492" t="s">
        <v>1274</v>
      </c>
      <c r="C492" s="277">
        <f t="shared" si="7"/>
        <v>50</v>
      </c>
      <c r="D492" t="s">
        <v>1280</v>
      </c>
      <c r="E492" s="281">
        <v>45481</v>
      </c>
    </row>
    <row r="493" spans="1:5">
      <c r="A493">
        <v>492</v>
      </c>
      <c r="B493" t="s">
        <v>1274</v>
      </c>
      <c r="C493" s="277">
        <f t="shared" si="7"/>
        <v>50</v>
      </c>
      <c r="D493" t="s">
        <v>1278</v>
      </c>
      <c r="E493" s="281">
        <v>45481</v>
      </c>
    </row>
    <row r="494" spans="1:5">
      <c r="A494">
        <v>493</v>
      </c>
      <c r="B494" t="s">
        <v>1270</v>
      </c>
      <c r="C494" s="277">
        <f t="shared" si="7"/>
        <v>10</v>
      </c>
      <c r="D494" t="s">
        <v>1280</v>
      </c>
      <c r="E494" s="281">
        <v>45482</v>
      </c>
    </row>
    <row r="495" spans="1:5">
      <c r="A495">
        <v>494</v>
      </c>
      <c r="B495" t="s">
        <v>1270</v>
      </c>
      <c r="C495" s="277">
        <f t="shared" si="7"/>
        <v>10</v>
      </c>
      <c r="D495" t="s">
        <v>1277</v>
      </c>
      <c r="E495" s="281">
        <v>45482</v>
      </c>
    </row>
    <row r="496" spans="1:5">
      <c r="A496">
        <v>495</v>
      </c>
      <c r="B496" t="s">
        <v>1275</v>
      </c>
      <c r="C496" s="277">
        <f t="shared" si="7"/>
        <v>90</v>
      </c>
      <c r="D496" t="s">
        <v>1281</v>
      </c>
      <c r="E496" s="281">
        <v>45482</v>
      </c>
    </row>
    <row r="497" spans="1:5">
      <c r="A497">
        <v>496</v>
      </c>
      <c r="B497" t="s">
        <v>1272</v>
      </c>
      <c r="C497" s="277">
        <f t="shared" si="7"/>
        <v>80</v>
      </c>
      <c r="D497" t="s">
        <v>1278</v>
      </c>
      <c r="E497" s="281">
        <v>45482</v>
      </c>
    </row>
    <row r="498" spans="1:5">
      <c r="A498">
        <v>497</v>
      </c>
      <c r="B498" t="s">
        <v>1272</v>
      </c>
      <c r="C498" s="277">
        <f t="shared" si="7"/>
        <v>80</v>
      </c>
      <c r="D498" t="s">
        <v>1278</v>
      </c>
      <c r="E498" s="281">
        <v>45482</v>
      </c>
    </row>
    <row r="499" spans="1:5">
      <c r="A499">
        <v>498</v>
      </c>
      <c r="B499" t="s">
        <v>1270</v>
      </c>
      <c r="C499" s="277">
        <f t="shared" si="7"/>
        <v>10</v>
      </c>
      <c r="D499" t="s">
        <v>1279</v>
      </c>
      <c r="E499" s="281">
        <v>45483</v>
      </c>
    </row>
    <row r="500" spans="1:5">
      <c r="A500">
        <v>499</v>
      </c>
      <c r="B500" t="s">
        <v>1276</v>
      </c>
      <c r="C500" s="277">
        <f t="shared" si="7"/>
        <v>120</v>
      </c>
      <c r="D500" t="s">
        <v>1279</v>
      </c>
      <c r="E500" s="281">
        <v>45483</v>
      </c>
    </row>
    <row r="501" spans="1:5">
      <c r="A501">
        <v>500</v>
      </c>
      <c r="B501" t="s">
        <v>1270</v>
      </c>
      <c r="C501" s="277">
        <f t="shared" si="7"/>
        <v>10</v>
      </c>
      <c r="D501" t="s">
        <v>1278</v>
      </c>
      <c r="E501" s="281">
        <v>45484</v>
      </c>
    </row>
    <row r="502" spans="1:5">
      <c r="A502">
        <v>501</v>
      </c>
      <c r="B502" t="s">
        <v>1272</v>
      </c>
      <c r="C502" s="277">
        <f t="shared" si="7"/>
        <v>80</v>
      </c>
      <c r="D502" t="s">
        <v>1281</v>
      </c>
      <c r="E502" s="281">
        <v>45484</v>
      </c>
    </row>
    <row r="503" spans="1:5">
      <c r="A503">
        <v>502</v>
      </c>
      <c r="B503" t="s">
        <v>1272</v>
      </c>
      <c r="C503" s="277">
        <f t="shared" si="7"/>
        <v>80</v>
      </c>
      <c r="D503" t="s">
        <v>1278</v>
      </c>
      <c r="E503" s="281">
        <v>45484</v>
      </c>
    </row>
    <row r="504" spans="1:5">
      <c r="A504">
        <v>503</v>
      </c>
      <c r="B504" t="s">
        <v>1275</v>
      </c>
      <c r="C504" s="277">
        <f t="shared" si="7"/>
        <v>90</v>
      </c>
      <c r="D504" t="s">
        <v>1279</v>
      </c>
      <c r="E504" s="281">
        <v>45485</v>
      </c>
    </row>
    <row r="505" spans="1:5">
      <c r="A505">
        <v>504</v>
      </c>
      <c r="B505" t="s">
        <v>1276</v>
      </c>
      <c r="C505" s="277">
        <f t="shared" si="7"/>
        <v>120</v>
      </c>
      <c r="D505" t="s">
        <v>1279</v>
      </c>
      <c r="E505" s="281">
        <v>45486</v>
      </c>
    </row>
    <row r="506" spans="1:5">
      <c r="A506">
        <v>505</v>
      </c>
      <c r="B506" t="s">
        <v>1272</v>
      </c>
      <c r="C506" s="277">
        <f t="shared" si="7"/>
        <v>80</v>
      </c>
      <c r="D506" t="s">
        <v>1281</v>
      </c>
      <c r="E506" s="281">
        <v>45486</v>
      </c>
    </row>
    <row r="507" spans="1:5">
      <c r="A507">
        <v>506</v>
      </c>
      <c r="B507" t="s">
        <v>1271</v>
      </c>
      <c r="C507" s="277">
        <f t="shared" si="7"/>
        <v>20</v>
      </c>
      <c r="D507" t="s">
        <v>1277</v>
      </c>
      <c r="E507" s="281">
        <v>45486</v>
      </c>
    </row>
    <row r="508" spans="1:5">
      <c r="A508">
        <v>507</v>
      </c>
      <c r="B508" t="s">
        <v>1270</v>
      </c>
      <c r="C508" s="277">
        <f t="shared" si="7"/>
        <v>10</v>
      </c>
      <c r="D508" t="s">
        <v>1281</v>
      </c>
      <c r="E508" s="281">
        <v>45487</v>
      </c>
    </row>
    <row r="509" spans="1:5">
      <c r="A509">
        <v>508</v>
      </c>
      <c r="B509" t="s">
        <v>1272</v>
      </c>
      <c r="C509" s="277">
        <f t="shared" si="7"/>
        <v>80</v>
      </c>
      <c r="D509" t="s">
        <v>1279</v>
      </c>
      <c r="E509" s="281">
        <v>45487</v>
      </c>
    </row>
    <row r="510" spans="1:5">
      <c r="A510">
        <v>509</v>
      </c>
      <c r="B510" t="s">
        <v>1272</v>
      </c>
      <c r="C510" s="277">
        <f t="shared" si="7"/>
        <v>80</v>
      </c>
      <c r="D510" t="s">
        <v>1278</v>
      </c>
      <c r="E510" s="281">
        <v>45487</v>
      </c>
    </row>
    <row r="511" spans="1:5">
      <c r="A511">
        <v>510</v>
      </c>
      <c r="B511" t="s">
        <v>1275</v>
      </c>
      <c r="C511" s="277">
        <f t="shared" si="7"/>
        <v>90</v>
      </c>
      <c r="D511" t="s">
        <v>1278</v>
      </c>
      <c r="E511" s="281">
        <v>45487</v>
      </c>
    </row>
    <row r="512" spans="1:5">
      <c r="A512">
        <v>511</v>
      </c>
      <c r="B512" t="s">
        <v>1270</v>
      </c>
      <c r="C512" s="277">
        <f t="shared" si="7"/>
        <v>10</v>
      </c>
      <c r="D512" t="s">
        <v>1278</v>
      </c>
      <c r="E512" s="281">
        <v>45487</v>
      </c>
    </row>
    <row r="513" spans="1:5">
      <c r="A513">
        <v>512</v>
      </c>
      <c r="B513" t="s">
        <v>1274</v>
      </c>
      <c r="C513" s="277">
        <f t="shared" si="7"/>
        <v>50</v>
      </c>
      <c r="D513" t="s">
        <v>1280</v>
      </c>
      <c r="E513" s="281">
        <v>45488</v>
      </c>
    </row>
    <row r="514" spans="1:5">
      <c r="A514">
        <v>513</v>
      </c>
      <c r="B514" t="s">
        <v>1275</v>
      </c>
      <c r="C514" s="277">
        <f t="shared" si="7"/>
        <v>90</v>
      </c>
      <c r="D514" t="s">
        <v>1278</v>
      </c>
      <c r="E514" s="281">
        <v>45489</v>
      </c>
    </row>
    <row r="515" spans="1:5">
      <c r="A515">
        <v>514</v>
      </c>
      <c r="B515" t="s">
        <v>1274</v>
      </c>
      <c r="C515" s="277">
        <f t="shared" ref="C515:C578" si="8">VLOOKUP(B515,$L$2:$M$8,2,0)</f>
        <v>50</v>
      </c>
      <c r="D515" t="s">
        <v>1278</v>
      </c>
      <c r="E515" s="281">
        <v>45489</v>
      </c>
    </row>
    <row r="516" spans="1:5">
      <c r="A516">
        <v>515</v>
      </c>
      <c r="B516" t="s">
        <v>1273</v>
      </c>
      <c r="C516" s="277">
        <f t="shared" si="8"/>
        <v>30</v>
      </c>
      <c r="D516" t="s">
        <v>1277</v>
      </c>
      <c r="E516" s="281">
        <v>45489</v>
      </c>
    </row>
    <row r="517" spans="1:5">
      <c r="A517">
        <v>516</v>
      </c>
      <c r="B517" t="s">
        <v>1271</v>
      </c>
      <c r="C517" s="277">
        <f t="shared" si="8"/>
        <v>20</v>
      </c>
      <c r="D517" t="s">
        <v>1277</v>
      </c>
      <c r="E517" s="281">
        <v>45489</v>
      </c>
    </row>
    <row r="518" spans="1:5">
      <c r="A518">
        <v>517</v>
      </c>
      <c r="B518" t="s">
        <v>1273</v>
      </c>
      <c r="C518" s="277">
        <f t="shared" si="8"/>
        <v>30</v>
      </c>
      <c r="D518" t="s">
        <v>1279</v>
      </c>
      <c r="E518" s="281">
        <v>45489</v>
      </c>
    </row>
    <row r="519" spans="1:5">
      <c r="A519">
        <v>518</v>
      </c>
      <c r="B519" t="s">
        <v>1274</v>
      </c>
      <c r="C519" s="277">
        <f t="shared" si="8"/>
        <v>50</v>
      </c>
      <c r="D519" t="s">
        <v>1277</v>
      </c>
      <c r="E519" s="281">
        <v>45489</v>
      </c>
    </row>
    <row r="520" spans="1:5">
      <c r="A520">
        <v>519</v>
      </c>
      <c r="B520" t="s">
        <v>1273</v>
      </c>
      <c r="C520" s="277">
        <f t="shared" si="8"/>
        <v>30</v>
      </c>
      <c r="D520" t="s">
        <v>1277</v>
      </c>
      <c r="E520" s="281">
        <v>45490</v>
      </c>
    </row>
    <row r="521" spans="1:5">
      <c r="A521">
        <v>520</v>
      </c>
      <c r="B521" t="s">
        <v>1272</v>
      </c>
      <c r="C521" s="277">
        <f t="shared" si="8"/>
        <v>80</v>
      </c>
      <c r="D521" t="s">
        <v>1277</v>
      </c>
      <c r="E521" s="281">
        <v>45490</v>
      </c>
    </row>
    <row r="522" spans="1:5">
      <c r="A522">
        <v>521</v>
      </c>
      <c r="B522" t="s">
        <v>1271</v>
      </c>
      <c r="C522" s="277">
        <f t="shared" si="8"/>
        <v>20</v>
      </c>
      <c r="D522" t="s">
        <v>1281</v>
      </c>
      <c r="E522" s="281">
        <v>45490</v>
      </c>
    </row>
    <row r="523" spans="1:5">
      <c r="A523">
        <v>522</v>
      </c>
      <c r="B523" t="s">
        <v>1275</v>
      </c>
      <c r="C523" s="277">
        <f t="shared" si="8"/>
        <v>90</v>
      </c>
      <c r="D523" t="s">
        <v>1277</v>
      </c>
      <c r="E523" s="281">
        <v>45491</v>
      </c>
    </row>
    <row r="524" spans="1:5">
      <c r="A524">
        <v>523</v>
      </c>
      <c r="B524" t="s">
        <v>1273</v>
      </c>
      <c r="C524" s="277">
        <f t="shared" si="8"/>
        <v>30</v>
      </c>
      <c r="D524" t="s">
        <v>1280</v>
      </c>
      <c r="E524" s="281">
        <v>45491</v>
      </c>
    </row>
    <row r="525" spans="1:5">
      <c r="A525">
        <v>524</v>
      </c>
      <c r="B525" t="s">
        <v>1271</v>
      </c>
      <c r="C525" s="277">
        <f t="shared" si="8"/>
        <v>20</v>
      </c>
      <c r="D525" t="s">
        <v>1280</v>
      </c>
      <c r="E525" s="281">
        <v>45491</v>
      </c>
    </row>
    <row r="526" spans="1:5">
      <c r="A526">
        <v>525</v>
      </c>
      <c r="B526" t="s">
        <v>1276</v>
      </c>
      <c r="C526" s="277">
        <f t="shared" si="8"/>
        <v>120</v>
      </c>
      <c r="D526" t="s">
        <v>1280</v>
      </c>
      <c r="E526" s="281">
        <v>45491</v>
      </c>
    </row>
    <row r="527" spans="1:5">
      <c r="A527">
        <v>526</v>
      </c>
      <c r="B527" t="s">
        <v>1272</v>
      </c>
      <c r="C527" s="277">
        <f t="shared" si="8"/>
        <v>80</v>
      </c>
      <c r="D527" t="s">
        <v>1278</v>
      </c>
      <c r="E527" s="281">
        <v>45492</v>
      </c>
    </row>
    <row r="528" spans="1:5">
      <c r="A528">
        <v>527</v>
      </c>
      <c r="B528" t="s">
        <v>1272</v>
      </c>
      <c r="C528" s="277">
        <f t="shared" si="8"/>
        <v>80</v>
      </c>
      <c r="D528" t="s">
        <v>1280</v>
      </c>
      <c r="E528" s="281">
        <v>45492</v>
      </c>
    </row>
    <row r="529" spans="1:5">
      <c r="A529">
        <v>528</v>
      </c>
      <c r="B529" t="s">
        <v>1273</v>
      </c>
      <c r="C529" s="277">
        <f t="shared" si="8"/>
        <v>30</v>
      </c>
      <c r="D529" t="s">
        <v>1281</v>
      </c>
      <c r="E529" s="281">
        <v>45493</v>
      </c>
    </row>
    <row r="530" spans="1:5">
      <c r="A530">
        <v>529</v>
      </c>
      <c r="B530" t="s">
        <v>1273</v>
      </c>
      <c r="C530" s="277">
        <f t="shared" si="8"/>
        <v>30</v>
      </c>
      <c r="D530" t="s">
        <v>1281</v>
      </c>
      <c r="E530" s="281">
        <v>45493</v>
      </c>
    </row>
    <row r="531" spans="1:5">
      <c r="A531">
        <v>530</v>
      </c>
      <c r="B531" t="s">
        <v>1271</v>
      </c>
      <c r="C531" s="277">
        <f t="shared" si="8"/>
        <v>20</v>
      </c>
      <c r="D531" t="s">
        <v>1278</v>
      </c>
      <c r="E531" s="281">
        <v>45493</v>
      </c>
    </row>
    <row r="532" spans="1:5">
      <c r="A532">
        <v>531</v>
      </c>
      <c r="B532" t="s">
        <v>1273</v>
      </c>
      <c r="C532" s="277">
        <f t="shared" si="8"/>
        <v>30</v>
      </c>
      <c r="D532" t="s">
        <v>1278</v>
      </c>
      <c r="E532" s="281">
        <v>45493</v>
      </c>
    </row>
    <row r="533" spans="1:5">
      <c r="A533">
        <v>532</v>
      </c>
      <c r="B533" t="s">
        <v>1272</v>
      </c>
      <c r="C533" s="277">
        <f t="shared" si="8"/>
        <v>80</v>
      </c>
      <c r="D533" t="s">
        <v>1277</v>
      </c>
      <c r="E533" s="281">
        <v>45493</v>
      </c>
    </row>
    <row r="534" spans="1:5">
      <c r="A534">
        <v>533</v>
      </c>
      <c r="B534" t="s">
        <v>1276</v>
      </c>
      <c r="C534" s="277">
        <f t="shared" si="8"/>
        <v>120</v>
      </c>
      <c r="D534" t="s">
        <v>1278</v>
      </c>
      <c r="E534" s="281">
        <v>45493</v>
      </c>
    </row>
    <row r="535" spans="1:5">
      <c r="A535">
        <v>534</v>
      </c>
      <c r="B535" t="s">
        <v>1272</v>
      </c>
      <c r="C535" s="277">
        <f t="shared" si="8"/>
        <v>80</v>
      </c>
      <c r="D535" t="s">
        <v>1280</v>
      </c>
      <c r="E535" s="281">
        <v>45493</v>
      </c>
    </row>
    <row r="536" spans="1:5">
      <c r="A536">
        <v>535</v>
      </c>
      <c r="B536" t="s">
        <v>1276</v>
      </c>
      <c r="C536" s="277">
        <f t="shared" si="8"/>
        <v>120</v>
      </c>
      <c r="D536" t="s">
        <v>1277</v>
      </c>
      <c r="E536" s="281">
        <v>45493</v>
      </c>
    </row>
    <row r="537" spans="1:5">
      <c r="A537">
        <v>536</v>
      </c>
      <c r="B537" t="s">
        <v>1273</v>
      </c>
      <c r="C537" s="277">
        <f t="shared" si="8"/>
        <v>30</v>
      </c>
      <c r="D537" t="s">
        <v>1277</v>
      </c>
      <c r="E537" s="281">
        <v>45493</v>
      </c>
    </row>
    <row r="538" spans="1:5">
      <c r="A538">
        <v>537</v>
      </c>
      <c r="B538" t="s">
        <v>1271</v>
      </c>
      <c r="C538" s="277">
        <f t="shared" si="8"/>
        <v>20</v>
      </c>
      <c r="D538" t="s">
        <v>1280</v>
      </c>
      <c r="E538" s="281">
        <v>45494</v>
      </c>
    </row>
    <row r="539" spans="1:5">
      <c r="A539">
        <v>538</v>
      </c>
      <c r="B539" t="s">
        <v>1275</v>
      </c>
      <c r="C539" s="277">
        <f t="shared" si="8"/>
        <v>90</v>
      </c>
      <c r="D539" t="s">
        <v>1278</v>
      </c>
      <c r="E539" s="281">
        <v>45494</v>
      </c>
    </row>
    <row r="540" spans="1:5">
      <c r="A540">
        <v>539</v>
      </c>
      <c r="B540" t="s">
        <v>1271</v>
      </c>
      <c r="C540" s="277">
        <f t="shared" si="8"/>
        <v>20</v>
      </c>
      <c r="D540" t="s">
        <v>1279</v>
      </c>
      <c r="E540" s="281">
        <v>45495</v>
      </c>
    </row>
    <row r="541" spans="1:5">
      <c r="A541">
        <v>540</v>
      </c>
      <c r="B541" t="s">
        <v>1271</v>
      </c>
      <c r="C541" s="277">
        <f t="shared" si="8"/>
        <v>20</v>
      </c>
      <c r="D541" t="s">
        <v>1277</v>
      </c>
      <c r="E541" s="281">
        <v>45495</v>
      </c>
    </row>
    <row r="542" spans="1:5">
      <c r="A542">
        <v>541</v>
      </c>
      <c r="B542" t="s">
        <v>1273</v>
      </c>
      <c r="C542" s="277">
        <f t="shared" si="8"/>
        <v>30</v>
      </c>
      <c r="D542" t="s">
        <v>1278</v>
      </c>
      <c r="E542" s="281">
        <v>45495</v>
      </c>
    </row>
    <row r="543" spans="1:5">
      <c r="A543">
        <v>542</v>
      </c>
      <c r="B543" t="s">
        <v>1272</v>
      </c>
      <c r="C543" s="277">
        <f t="shared" si="8"/>
        <v>80</v>
      </c>
      <c r="D543" t="s">
        <v>1277</v>
      </c>
      <c r="E543" s="281">
        <v>45495</v>
      </c>
    </row>
    <row r="544" spans="1:5">
      <c r="A544">
        <v>543</v>
      </c>
      <c r="B544" t="s">
        <v>1272</v>
      </c>
      <c r="C544" s="277">
        <f t="shared" si="8"/>
        <v>80</v>
      </c>
      <c r="D544" t="s">
        <v>1277</v>
      </c>
      <c r="E544" s="281">
        <v>45496</v>
      </c>
    </row>
    <row r="545" spans="1:5">
      <c r="A545">
        <v>544</v>
      </c>
      <c r="B545" t="s">
        <v>1273</v>
      </c>
      <c r="C545" s="277">
        <f t="shared" si="8"/>
        <v>30</v>
      </c>
      <c r="D545" t="s">
        <v>1277</v>
      </c>
      <c r="E545" s="281">
        <v>45496</v>
      </c>
    </row>
    <row r="546" spans="1:5">
      <c r="A546">
        <v>545</v>
      </c>
      <c r="B546" t="s">
        <v>1274</v>
      </c>
      <c r="C546" s="277">
        <f t="shared" si="8"/>
        <v>50</v>
      </c>
      <c r="D546" t="s">
        <v>1279</v>
      </c>
      <c r="E546" s="281">
        <v>45496</v>
      </c>
    </row>
    <row r="547" spans="1:5">
      <c r="A547">
        <v>546</v>
      </c>
      <c r="B547" t="s">
        <v>1273</v>
      </c>
      <c r="C547" s="277">
        <f t="shared" si="8"/>
        <v>30</v>
      </c>
      <c r="D547" t="s">
        <v>1278</v>
      </c>
      <c r="E547" s="281">
        <v>45496</v>
      </c>
    </row>
    <row r="548" spans="1:5">
      <c r="A548">
        <v>547</v>
      </c>
      <c r="B548" t="s">
        <v>1271</v>
      </c>
      <c r="C548" s="277">
        <f t="shared" si="8"/>
        <v>20</v>
      </c>
      <c r="D548" t="s">
        <v>1277</v>
      </c>
      <c r="E548" s="281">
        <v>45496</v>
      </c>
    </row>
    <row r="549" spans="1:5">
      <c r="A549">
        <v>548</v>
      </c>
      <c r="B549" t="s">
        <v>1272</v>
      </c>
      <c r="C549" s="277">
        <f t="shared" si="8"/>
        <v>80</v>
      </c>
      <c r="D549" t="s">
        <v>1281</v>
      </c>
      <c r="E549" s="281">
        <v>45497</v>
      </c>
    </row>
    <row r="550" spans="1:5">
      <c r="A550">
        <v>549</v>
      </c>
      <c r="B550" t="s">
        <v>1274</v>
      </c>
      <c r="C550" s="277">
        <f t="shared" si="8"/>
        <v>50</v>
      </c>
      <c r="D550" t="s">
        <v>1278</v>
      </c>
      <c r="E550" s="281">
        <v>45497</v>
      </c>
    </row>
    <row r="551" spans="1:5">
      <c r="A551">
        <v>550</v>
      </c>
      <c r="B551" t="s">
        <v>1271</v>
      </c>
      <c r="C551" s="277">
        <f t="shared" si="8"/>
        <v>20</v>
      </c>
      <c r="D551" t="s">
        <v>1280</v>
      </c>
      <c r="E551" s="281">
        <v>45499</v>
      </c>
    </row>
    <row r="552" spans="1:5">
      <c r="A552">
        <v>551</v>
      </c>
      <c r="B552" t="s">
        <v>1274</v>
      </c>
      <c r="C552" s="277">
        <f t="shared" si="8"/>
        <v>50</v>
      </c>
      <c r="D552" t="s">
        <v>1280</v>
      </c>
      <c r="E552" s="281">
        <v>45500</v>
      </c>
    </row>
    <row r="553" spans="1:5">
      <c r="A553">
        <v>552</v>
      </c>
      <c r="B553" t="s">
        <v>1274</v>
      </c>
      <c r="C553" s="277">
        <f t="shared" si="8"/>
        <v>50</v>
      </c>
      <c r="D553" t="s">
        <v>1280</v>
      </c>
      <c r="E553" s="281">
        <v>45501</v>
      </c>
    </row>
    <row r="554" spans="1:5">
      <c r="A554">
        <v>553</v>
      </c>
      <c r="B554" t="s">
        <v>1276</v>
      </c>
      <c r="C554" s="277">
        <f t="shared" si="8"/>
        <v>120</v>
      </c>
      <c r="D554" t="s">
        <v>1278</v>
      </c>
      <c r="E554" s="281">
        <v>45502</v>
      </c>
    </row>
    <row r="555" spans="1:5">
      <c r="A555">
        <v>554</v>
      </c>
      <c r="B555" t="s">
        <v>1270</v>
      </c>
      <c r="C555" s="277">
        <f t="shared" si="8"/>
        <v>10</v>
      </c>
      <c r="D555" t="s">
        <v>1280</v>
      </c>
      <c r="E555" s="281">
        <v>45502</v>
      </c>
    </row>
    <row r="556" spans="1:5">
      <c r="A556">
        <v>555</v>
      </c>
      <c r="B556" t="s">
        <v>1270</v>
      </c>
      <c r="C556" s="277">
        <f t="shared" si="8"/>
        <v>10</v>
      </c>
      <c r="D556" t="s">
        <v>1277</v>
      </c>
      <c r="E556" s="281">
        <v>45502</v>
      </c>
    </row>
    <row r="557" spans="1:5">
      <c r="A557">
        <v>556</v>
      </c>
      <c r="B557" t="s">
        <v>1274</v>
      </c>
      <c r="C557" s="277">
        <f t="shared" si="8"/>
        <v>50</v>
      </c>
      <c r="D557" t="s">
        <v>1281</v>
      </c>
      <c r="E557" s="281">
        <v>45502</v>
      </c>
    </row>
    <row r="558" spans="1:5">
      <c r="A558">
        <v>557</v>
      </c>
      <c r="B558" t="s">
        <v>1270</v>
      </c>
      <c r="C558" s="277">
        <f t="shared" si="8"/>
        <v>10</v>
      </c>
      <c r="D558" t="s">
        <v>1280</v>
      </c>
      <c r="E558" s="281">
        <v>45502</v>
      </c>
    </row>
    <row r="559" spans="1:5">
      <c r="A559">
        <v>558</v>
      </c>
      <c r="B559" t="s">
        <v>1276</v>
      </c>
      <c r="C559" s="277">
        <f t="shared" si="8"/>
        <v>120</v>
      </c>
      <c r="D559" t="s">
        <v>1279</v>
      </c>
      <c r="E559" s="281">
        <v>45502</v>
      </c>
    </row>
    <row r="560" spans="1:5">
      <c r="A560">
        <v>559</v>
      </c>
      <c r="B560" t="s">
        <v>1272</v>
      </c>
      <c r="C560" s="277">
        <f t="shared" si="8"/>
        <v>80</v>
      </c>
      <c r="D560" t="s">
        <v>1277</v>
      </c>
      <c r="E560" s="281">
        <v>45503</v>
      </c>
    </row>
    <row r="561" spans="1:5">
      <c r="A561">
        <v>560</v>
      </c>
      <c r="B561" t="s">
        <v>1272</v>
      </c>
      <c r="C561" s="277">
        <f t="shared" si="8"/>
        <v>80</v>
      </c>
      <c r="D561" t="s">
        <v>1281</v>
      </c>
      <c r="E561" s="281">
        <v>45503</v>
      </c>
    </row>
    <row r="562" spans="1:5">
      <c r="A562">
        <v>561</v>
      </c>
      <c r="B562" t="s">
        <v>1273</v>
      </c>
      <c r="C562" s="277">
        <f t="shared" si="8"/>
        <v>30</v>
      </c>
      <c r="D562" t="s">
        <v>1279</v>
      </c>
      <c r="E562" s="281">
        <v>45503</v>
      </c>
    </row>
    <row r="563" spans="1:5">
      <c r="A563">
        <v>562</v>
      </c>
      <c r="B563" t="s">
        <v>1271</v>
      </c>
      <c r="C563" s="277">
        <f t="shared" si="8"/>
        <v>20</v>
      </c>
      <c r="D563" t="s">
        <v>1277</v>
      </c>
      <c r="E563" s="281">
        <v>45503</v>
      </c>
    </row>
    <row r="564" spans="1:5">
      <c r="A564">
        <v>563</v>
      </c>
      <c r="B564" t="s">
        <v>1270</v>
      </c>
      <c r="C564" s="277">
        <f t="shared" si="8"/>
        <v>10</v>
      </c>
      <c r="D564" t="s">
        <v>1278</v>
      </c>
      <c r="E564" s="281">
        <v>45504</v>
      </c>
    </row>
    <row r="565" spans="1:5">
      <c r="A565">
        <v>564</v>
      </c>
      <c r="B565" t="s">
        <v>1276</v>
      </c>
      <c r="C565" s="277">
        <f t="shared" si="8"/>
        <v>120</v>
      </c>
      <c r="D565" t="s">
        <v>1279</v>
      </c>
      <c r="E565" s="281">
        <v>45504</v>
      </c>
    </row>
    <row r="566" spans="1:5">
      <c r="A566">
        <v>565</v>
      </c>
      <c r="B566" t="s">
        <v>1273</v>
      </c>
      <c r="C566" s="277">
        <f t="shared" si="8"/>
        <v>30</v>
      </c>
      <c r="D566" t="s">
        <v>1277</v>
      </c>
      <c r="E566" s="281">
        <v>45504</v>
      </c>
    </row>
    <row r="567" spans="1:5">
      <c r="A567">
        <v>566</v>
      </c>
      <c r="B567" t="s">
        <v>1275</v>
      </c>
      <c r="C567" s="277">
        <f t="shared" si="8"/>
        <v>90</v>
      </c>
      <c r="D567" t="s">
        <v>1277</v>
      </c>
      <c r="E567" s="281">
        <v>45504</v>
      </c>
    </row>
    <row r="568" spans="1:5">
      <c r="A568">
        <v>567</v>
      </c>
      <c r="B568" t="s">
        <v>1272</v>
      </c>
      <c r="C568" s="277">
        <f t="shared" si="8"/>
        <v>80</v>
      </c>
      <c r="D568" t="s">
        <v>1277</v>
      </c>
      <c r="E568" s="281">
        <v>45504</v>
      </c>
    </row>
    <row r="569" spans="1:5">
      <c r="A569">
        <v>568</v>
      </c>
      <c r="B569" t="s">
        <v>1273</v>
      </c>
      <c r="C569" s="277">
        <f t="shared" si="8"/>
        <v>30</v>
      </c>
      <c r="D569" t="s">
        <v>1278</v>
      </c>
      <c r="E569" s="281">
        <v>45504</v>
      </c>
    </row>
    <row r="570" spans="1:5">
      <c r="A570">
        <v>569</v>
      </c>
      <c r="B570" t="s">
        <v>1270</v>
      </c>
      <c r="C570" s="277">
        <f t="shared" si="8"/>
        <v>10</v>
      </c>
      <c r="D570" t="s">
        <v>1279</v>
      </c>
      <c r="E570" s="281">
        <v>45504</v>
      </c>
    </row>
    <row r="571" spans="1:5">
      <c r="A571">
        <v>570</v>
      </c>
      <c r="B571" t="s">
        <v>1275</v>
      </c>
      <c r="C571" s="277">
        <f t="shared" si="8"/>
        <v>90</v>
      </c>
      <c r="D571" t="s">
        <v>1281</v>
      </c>
      <c r="E571" s="281">
        <v>45505</v>
      </c>
    </row>
    <row r="572" spans="1:5">
      <c r="A572">
        <v>571</v>
      </c>
      <c r="B572" t="s">
        <v>1270</v>
      </c>
      <c r="C572" s="277">
        <f t="shared" si="8"/>
        <v>10</v>
      </c>
      <c r="D572" t="s">
        <v>1279</v>
      </c>
      <c r="E572" s="281">
        <v>45505</v>
      </c>
    </row>
    <row r="573" spans="1:5">
      <c r="A573">
        <v>572</v>
      </c>
      <c r="B573" t="s">
        <v>1271</v>
      </c>
      <c r="C573" s="277">
        <f t="shared" si="8"/>
        <v>20</v>
      </c>
      <c r="D573" t="s">
        <v>1277</v>
      </c>
      <c r="E573" s="281">
        <v>45506</v>
      </c>
    </row>
    <row r="574" spans="1:5">
      <c r="A574">
        <v>573</v>
      </c>
      <c r="B574" t="s">
        <v>1271</v>
      </c>
      <c r="C574" s="277">
        <f t="shared" si="8"/>
        <v>20</v>
      </c>
      <c r="D574" t="s">
        <v>1277</v>
      </c>
      <c r="E574" s="281">
        <v>45507</v>
      </c>
    </row>
    <row r="575" spans="1:5">
      <c r="A575">
        <v>574</v>
      </c>
      <c r="B575" t="s">
        <v>1273</v>
      </c>
      <c r="C575" s="277">
        <f t="shared" si="8"/>
        <v>30</v>
      </c>
      <c r="D575" t="s">
        <v>1281</v>
      </c>
      <c r="E575" s="281">
        <v>45507</v>
      </c>
    </row>
    <row r="576" spans="1:5">
      <c r="A576">
        <v>575</v>
      </c>
      <c r="B576" t="s">
        <v>1271</v>
      </c>
      <c r="C576" s="277">
        <f t="shared" si="8"/>
        <v>20</v>
      </c>
      <c r="D576" t="s">
        <v>1277</v>
      </c>
      <c r="E576" s="281">
        <v>45507</v>
      </c>
    </row>
    <row r="577" spans="1:5">
      <c r="A577">
        <v>576</v>
      </c>
      <c r="B577" t="s">
        <v>1271</v>
      </c>
      <c r="C577" s="277">
        <f t="shared" si="8"/>
        <v>20</v>
      </c>
      <c r="D577" t="s">
        <v>1279</v>
      </c>
      <c r="E577" s="281">
        <v>45507</v>
      </c>
    </row>
    <row r="578" spans="1:5">
      <c r="A578">
        <v>577</v>
      </c>
      <c r="B578" t="s">
        <v>1271</v>
      </c>
      <c r="C578" s="277">
        <f t="shared" si="8"/>
        <v>20</v>
      </c>
      <c r="D578" t="s">
        <v>1278</v>
      </c>
      <c r="E578" s="281">
        <v>45508</v>
      </c>
    </row>
    <row r="579" spans="1:5">
      <c r="A579">
        <v>578</v>
      </c>
      <c r="B579" t="s">
        <v>1273</v>
      </c>
      <c r="C579" s="277">
        <f t="shared" ref="C579:C642" si="9">VLOOKUP(B579,$L$2:$M$8,2,0)</f>
        <v>30</v>
      </c>
      <c r="D579" t="s">
        <v>1278</v>
      </c>
      <c r="E579" s="281">
        <v>45508</v>
      </c>
    </row>
    <row r="580" spans="1:5">
      <c r="A580">
        <v>579</v>
      </c>
      <c r="B580" t="s">
        <v>1271</v>
      </c>
      <c r="C580" s="277">
        <f t="shared" si="9"/>
        <v>20</v>
      </c>
      <c r="D580" t="s">
        <v>1278</v>
      </c>
      <c r="E580" s="281">
        <v>45508</v>
      </c>
    </row>
    <row r="581" spans="1:5">
      <c r="A581">
        <v>580</v>
      </c>
      <c r="B581" t="s">
        <v>1271</v>
      </c>
      <c r="C581" s="277">
        <f t="shared" si="9"/>
        <v>20</v>
      </c>
      <c r="D581" t="s">
        <v>1277</v>
      </c>
      <c r="E581" s="281">
        <v>45509</v>
      </c>
    </row>
    <row r="582" spans="1:5">
      <c r="A582">
        <v>581</v>
      </c>
      <c r="B582" t="s">
        <v>1276</v>
      </c>
      <c r="C582" s="277">
        <f t="shared" si="9"/>
        <v>120</v>
      </c>
      <c r="D582" t="s">
        <v>1277</v>
      </c>
      <c r="E582" s="281">
        <v>45509</v>
      </c>
    </row>
    <row r="583" spans="1:5">
      <c r="A583">
        <v>582</v>
      </c>
      <c r="B583" t="s">
        <v>1274</v>
      </c>
      <c r="C583" s="277">
        <f t="shared" si="9"/>
        <v>50</v>
      </c>
      <c r="D583" t="s">
        <v>1277</v>
      </c>
      <c r="E583" s="281">
        <v>45509</v>
      </c>
    </row>
    <row r="584" spans="1:5">
      <c r="A584">
        <v>583</v>
      </c>
      <c r="B584" t="s">
        <v>1271</v>
      </c>
      <c r="C584" s="277">
        <f t="shared" si="9"/>
        <v>20</v>
      </c>
      <c r="D584" t="s">
        <v>1277</v>
      </c>
      <c r="E584" s="281">
        <v>45509</v>
      </c>
    </row>
    <row r="585" spans="1:5">
      <c r="A585">
        <v>584</v>
      </c>
      <c r="B585" t="s">
        <v>1271</v>
      </c>
      <c r="C585" s="277">
        <f t="shared" si="9"/>
        <v>20</v>
      </c>
      <c r="D585" t="s">
        <v>1280</v>
      </c>
      <c r="E585" s="281">
        <v>45509</v>
      </c>
    </row>
    <row r="586" spans="1:5">
      <c r="A586">
        <v>585</v>
      </c>
      <c r="B586" t="s">
        <v>1275</v>
      </c>
      <c r="C586" s="277">
        <f t="shared" si="9"/>
        <v>90</v>
      </c>
      <c r="D586" t="s">
        <v>1279</v>
      </c>
      <c r="E586" s="281">
        <v>45510</v>
      </c>
    </row>
    <row r="587" spans="1:5">
      <c r="A587">
        <v>586</v>
      </c>
      <c r="B587" t="s">
        <v>1272</v>
      </c>
      <c r="C587" s="277">
        <f t="shared" si="9"/>
        <v>80</v>
      </c>
      <c r="D587" t="s">
        <v>1277</v>
      </c>
      <c r="E587" s="281">
        <v>45510</v>
      </c>
    </row>
    <row r="588" spans="1:5">
      <c r="A588">
        <v>587</v>
      </c>
      <c r="B588" t="s">
        <v>1275</v>
      </c>
      <c r="C588" s="277">
        <f t="shared" si="9"/>
        <v>90</v>
      </c>
      <c r="D588" t="s">
        <v>1277</v>
      </c>
      <c r="E588" s="281">
        <v>45510</v>
      </c>
    </row>
    <row r="589" spans="1:5">
      <c r="A589">
        <v>588</v>
      </c>
      <c r="B589" t="s">
        <v>1273</v>
      </c>
      <c r="C589" s="277">
        <f t="shared" si="9"/>
        <v>30</v>
      </c>
      <c r="D589" t="s">
        <v>1277</v>
      </c>
      <c r="E589" s="281">
        <v>45510</v>
      </c>
    </row>
    <row r="590" spans="1:5">
      <c r="A590">
        <v>589</v>
      </c>
      <c r="B590" t="s">
        <v>1270</v>
      </c>
      <c r="C590" s="277">
        <f t="shared" si="9"/>
        <v>10</v>
      </c>
      <c r="D590" t="s">
        <v>1277</v>
      </c>
      <c r="E590" s="281">
        <v>45511</v>
      </c>
    </row>
    <row r="591" spans="1:5">
      <c r="A591">
        <v>590</v>
      </c>
      <c r="B591" t="s">
        <v>1270</v>
      </c>
      <c r="C591" s="277">
        <f t="shared" si="9"/>
        <v>10</v>
      </c>
      <c r="D591" t="s">
        <v>1279</v>
      </c>
      <c r="E591" s="281">
        <v>45511</v>
      </c>
    </row>
    <row r="592" spans="1:5">
      <c r="A592">
        <v>591</v>
      </c>
      <c r="B592" t="s">
        <v>1273</v>
      </c>
      <c r="C592" s="277">
        <f t="shared" si="9"/>
        <v>30</v>
      </c>
      <c r="D592" t="s">
        <v>1281</v>
      </c>
      <c r="E592" s="281">
        <v>45511</v>
      </c>
    </row>
    <row r="593" spans="1:5">
      <c r="A593">
        <v>592</v>
      </c>
      <c r="B593" t="s">
        <v>1274</v>
      </c>
      <c r="C593" s="277">
        <f t="shared" si="9"/>
        <v>50</v>
      </c>
      <c r="D593" t="s">
        <v>1280</v>
      </c>
      <c r="E593" s="281">
        <v>45512</v>
      </c>
    </row>
    <row r="594" spans="1:5">
      <c r="A594">
        <v>593</v>
      </c>
      <c r="B594" t="s">
        <v>1273</v>
      </c>
      <c r="C594" s="277">
        <f t="shared" si="9"/>
        <v>30</v>
      </c>
      <c r="D594" t="s">
        <v>1278</v>
      </c>
      <c r="E594" s="281">
        <v>45512</v>
      </c>
    </row>
    <row r="595" spans="1:5">
      <c r="A595">
        <v>594</v>
      </c>
      <c r="B595" t="s">
        <v>1276</v>
      </c>
      <c r="C595" s="277">
        <f t="shared" si="9"/>
        <v>120</v>
      </c>
      <c r="D595" t="s">
        <v>1277</v>
      </c>
      <c r="E595" s="281">
        <v>45513</v>
      </c>
    </row>
    <row r="596" spans="1:5">
      <c r="A596">
        <v>595</v>
      </c>
      <c r="B596" t="s">
        <v>1273</v>
      </c>
      <c r="C596" s="277">
        <f t="shared" si="9"/>
        <v>30</v>
      </c>
      <c r="D596" t="s">
        <v>1278</v>
      </c>
      <c r="E596" s="281">
        <v>45514</v>
      </c>
    </row>
    <row r="597" spans="1:5">
      <c r="A597">
        <v>596</v>
      </c>
      <c r="B597" t="s">
        <v>1272</v>
      </c>
      <c r="C597" s="277">
        <f t="shared" si="9"/>
        <v>80</v>
      </c>
      <c r="D597" t="s">
        <v>1280</v>
      </c>
      <c r="E597" s="281">
        <v>45514</v>
      </c>
    </row>
    <row r="598" spans="1:5">
      <c r="A598">
        <v>597</v>
      </c>
      <c r="B598" t="s">
        <v>1271</v>
      </c>
      <c r="C598" s="277">
        <f t="shared" si="9"/>
        <v>20</v>
      </c>
      <c r="D598" t="s">
        <v>1277</v>
      </c>
      <c r="E598" s="281">
        <v>45516</v>
      </c>
    </row>
    <row r="599" spans="1:5">
      <c r="A599">
        <v>598</v>
      </c>
      <c r="B599" t="s">
        <v>1270</v>
      </c>
      <c r="C599" s="277">
        <f t="shared" si="9"/>
        <v>10</v>
      </c>
      <c r="D599" t="s">
        <v>1277</v>
      </c>
      <c r="E599" s="281">
        <v>45517</v>
      </c>
    </row>
    <row r="600" spans="1:5">
      <c r="A600">
        <v>599</v>
      </c>
      <c r="B600" t="s">
        <v>1273</v>
      </c>
      <c r="C600" s="277">
        <f t="shared" si="9"/>
        <v>30</v>
      </c>
      <c r="D600" t="s">
        <v>1281</v>
      </c>
      <c r="E600" s="281">
        <v>45518</v>
      </c>
    </row>
    <row r="601" spans="1:5">
      <c r="A601">
        <v>600</v>
      </c>
      <c r="B601" t="s">
        <v>1275</v>
      </c>
      <c r="C601" s="277">
        <f t="shared" si="9"/>
        <v>90</v>
      </c>
      <c r="D601" t="s">
        <v>1278</v>
      </c>
      <c r="E601" s="281">
        <v>45518</v>
      </c>
    </row>
    <row r="602" spans="1:5">
      <c r="A602">
        <v>601</v>
      </c>
      <c r="B602" t="s">
        <v>1273</v>
      </c>
      <c r="C602" s="277">
        <f t="shared" si="9"/>
        <v>30</v>
      </c>
      <c r="D602" t="s">
        <v>1281</v>
      </c>
      <c r="E602" s="281">
        <v>45519</v>
      </c>
    </row>
    <row r="603" spans="1:5">
      <c r="A603">
        <v>602</v>
      </c>
      <c r="B603" t="s">
        <v>1275</v>
      </c>
      <c r="C603" s="277">
        <f t="shared" si="9"/>
        <v>90</v>
      </c>
      <c r="D603" t="s">
        <v>1278</v>
      </c>
      <c r="E603" s="281">
        <v>45519</v>
      </c>
    </row>
    <row r="604" spans="1:5">
      <c r="A604">
        <v>603</v>
      </c>
      <c r="B604" t="s">
        <v>1271</v>
      </c>
      <c r="C604" s="277">
        <f t="shared" si="9"/>
        <v>20</v>
      </c>
      <c r="D604" t="s">
        <v>1277</v>
      </c>
      <c r="E604" s="281">
        <v>45519</v>
      </c>
    </row>
    <row r="605" spans="1:5">
      <c r="A605">
        <v>604</v>
      </c>
      <c r="B605" t="s">
        <v>1272</v>
      </c>
      <c r="C605" s="277">
        <f t="shared" si="9"/>
        <v>80</v>
      </c>
      <c r="D605" t="s">
        <v>1277</v>
      </c>
      <c r="E605" s="281">
        <v>45520</v>
      </c>
    </row>
    <row r="606" spans="1:5">
      <c r="A606">
        <v>605</v>
      </c>
      <c r="B606" t="s">
        <v>1271</v>
      </c>
      <c r="C606" s="277">
        <f t="shared" si="9"/>
        <v>20</v>
      </c>
      <c r="D606" t="s">
        <v>1279</v>
      </c>
      <c r="E606" s="281">
        <v>45520</v>
      </c>
    </row>
    <row r="607" spans="1:5">
      <c r="A607">
        <v>606</v>
      </c>
      <c r="B607" t="s">
        <v>1274</v>
      </c>
      <c r="C607" s="277">
        <f t="shared" si="9"/>
        <v>50</v>
      </c>
      <c r="D607" t="s">
        <v>1277</v>
      </c>
      <c r="E607" s="281">
        <v>45522</v>
      </c>
    </row>
    <row r="608" spans="1:5">
      <c r="A608">
        <v>607</v>
      </c>
      <c r="B608" t="s">
        <v>1276</v>
      </c>
      <c r="C608" s="277">
        <f t="shared" si="9"/>
        <v>120</v>
      </c>
      <c r="D608" t="s">
        <v>1277</v>
      </c>
      <c r="E608" s="281">
        <v>45522</v>
      </c>
    </row>
    <row r="609" spans="1:5">
      <c r="A609">
        <v>608</v>
      </c>
      <c r="B609" t="s">
        <v>1274</v>
      </c>
      <c r="C609" s="277">
        <f t="shared" si="9"/>
        <v>50</v>
      </c>
      <c r="D609" t="s">
        <v>1280</v>
      </c>
      <c r="E609" s="281">
        <v>45522</v>
      </c>
    </row>
    <row r="610" spans="1:5">
      <c r="A610">
        <v>609</v>
      </c>
      <c r="B610" t="s">
        <v>1272</v>
      </c>
      <c r="C610" s="277">
        <f t="shared" si="9"/>
        <v>80</v>
      </c>
      <c r="D610" t="s">
        <v>1277</v>
      </c>
      <c r="E610" s="281">
        <v>45522</v>
      </c>
    </row>
    <row r="611" spans="1:5">
      <c r="A611">
        <v>610</v>
      </c>
      <c r="B611" t="s">
        <v>1276</v>
      </c>
      <c r="C611" s="277">
        <f t="shared" si="9"/>
        <v>120</v>
      </c>
      <c r="D611" t="s">
        <v>1279</v>
      </c>
      <c r="E611" s="281">
        <v>45523</v>
      </c>
    </row>
    <row r="612" spans="1:5">
      <c r="A612">
        <v>611</v>
      </c>
      <c r="B612" t="s">
        <v>1275</v>
      </c>
      <c r="C612" s="277">
        <f t="shared" si="9"/>
        <v>90</v>
      </c>
      <c r="D612" t="s">
        <v>1277</v>
      </c>
      <c r="E612" s="281">
        <v>45524</v>
      </c>
    </row>
    <row r="613" spans="1:5">
      <c r="A613">
        <v>612</v>
      </c>
      <c r="B613" t="s">
        <v>1271</v>
      </c>
      <c r="C613" s="277">
        <f t="shared" si="9"/>
        <v>20</v>
      </c>
      <c r="D613" t="s">
        <v>1279</v>
      </c>
      <c r="E613" s="281">
        <v>45525</v>
      </c>
    </row>
    <row r="614" spans="1:5">
      <c r="A614">
        <v>613</v>
      </c>
      <c r="B614" t="s">
        <v>1271</v>
      </c>
      <c r="C614" s="277">
        <f t="shared" si="9"/>
        <v>20</v>
      </c>
      <c r="D614" t="s">
        <v>1277</v>
      </c>
      <c r="E614" s="281">
        <v>45525</v>
      </c>
    </row>
    <row r="615" spans="1:5">
      <c r="A615">
        <v>614</v>
      </c>
      <c r="B615" t="s">
        <v>1272</v>
      </c>
      <c r="C615" s="277">
        <f t="shared" si="9"/>
        <v>80</v>
      </c>
      <c r="D615" t="s">
        <v>1279</v>
      </c>
      <c r="E615" s="281">
        <v>45525</v>
      </c>
    </row>
    <row r="616" spans="1:5">
      <c r="A616">
        <v>615</v>
      </c>
      <c r="B616" t="s">
        <v>1270</v>
      </c>
      <c r="C616" s="277">
        <f t="shared" si="9"/>
        <v>10</v>
      </c>
      <c r="D616" t="s">
        <v>1280</v>
      </c>
      <c r="E616" s="281">
        <v>45525</v>
      </c>
    </row>
    <row r="617" spans="1:5">
      <c r="A617">
        <v>616</v>
      </c>
      <c r="B617" t="s">
        <v>1273</v>
      </c>
      <c r="C617" s="277">
        <f t="shared" si="9"/>
        <v>30</v>
      </c>
      <c r="D617" t="s">
        <v>1277</v>
      </c>
      <c r="E617" s="281">
        <v>45525</v>
      </c>
    </row>
    <row r="618" spans="1:5">
      <c r="A618">
        <v>617</v>
      </c>
      <c r="B618" t="s">
        <v>1273</v>
      </c>
      <c r="C618" s="277">
        <f t="shared" si="9"/>
        <v>30</v>
      </c>
      <c r="D618" t="s">
        <v>1278</v>
      </c>
      <c r="E618" s="281">
        <v>45525</v>
      </c>
    </row>
    <row r="619" spans="1:5">
      <c r="A619">
        <v>618</v>
      </c>
      <c r="B619" t="s">
        <v>1270</v>
      </c>
      <c r="C619" s="277">
        <f t="shared" si="9"/>
        <v>10</v>
      </c>
      <c r="D619" t="s">
        <v>1278</v>
      </c>
      <c r="E619" s="281">
        <v>45526</v>
      </c>
    </row>
    <row r="620" spans="1:5">
      <c r="A620">
        <v>619</v>
      </c>
      <c r="B620" t="s">
        <v>1272</v>
      </c>
      <c r="C620" s="277">
        <f t="shared" si="9"/>
        <v>80</v>
      </c>
      <c r="D620" t="s">
        <v>1280</v>
      </c>
      <c r="E620" s="281">
        <v>45526</v>
      </c>
    </row>
    <row r="621" spans="1:5">
      <c r="A621">
        <v>620</v>
      </c>
      <c r="B621" t="s">
        <v>1276</v>
      </c>
      <c r="C621" s="277">
        <f t="shared" si="9"/>
        <v>120</v>
      </c>
      <c r="D621" t="s">
        <v>1277</v>
      </c>
      <c r="E621" s="281">
        <v>45526</v>
      </c>
    </row>
    <row r="622" spans="1:5">
      <c r="A622">
        <v>621</v>
      </c>
      <c r="B622" t="s">
        <v>1275</v>
      </c>
      <c r="C622" s="277">
        <f t="shared" si="9"/>
        <v>90</v>
      </c>
      <c r="D622" t="s">
        <v>1277</v>
      </c>
      <c r="E622" s="281">
        <v>45526</v>
      </c>
    </row>
    <row r="623" spans="1:5">
      <c r="A623">
        <v>622</v>
      </c>
      <c r="B623" t="s">
        <v>1272</v>
      </c>
      <c r="C623" s="277">
        <f t="shared" si="9"/>
        <v>80</v>
      </c>
      <c r="D623" t="s">
        <v>1277</v>
      </c>
      <c r="E623" s="281">
        <v>45526</v>
      </c>
    </row>
    <row r="624" spans="1:5">
      <c r="A624">
        <v>623</v>
      </c>
      <c r="B624" t="s">
        <v>1273</v>
      </c>
      <c r="C624" s="277">
        <f t="shared" si="9"/>
        <v>30</v>
      </c>
      <c r="D624" t="s">
        <v>1281</v>
      </c>
      <c r="E624" s="281">
        <v>45527</v>
      </c>
    </row>
    <row r="625" spans="1:5">
      <c r="A625">
        <v>624</v>
      </c>
      <c r="B625" t="s">
        <v>1271</v>
      </c>
      <c r="C625" s="277">
        <f t="shared" si="9"/>
        <v>20</v>
      </c>
      <c r="D625" t="s">
        <v>1278</v>
      </c>
      <c r="E625" s="281">
        <v>45527</v>
      </c>
    </row>
    <row r="626" spans="1:5">
      <c r="A626">
        <v>625</v>
      </c>
      <c r="B626" t="s">
        <v>1273</v>
      </c>
      <c r="C626" s="277">
        <f t="shared" si="9"/>
        <v>30</v>
      </c>
      <c r="D626" t="s">
        <v>1278</v>
      </c>
      <c r="E626" s="281">
        <v>45527</v>
      </c>
    </row>
    <row r="627" spans="1:5">
      <c r="A627">
        <v>626</v>
      </c>
      <c r="B627" t="s">
        <v>1274</v>
      </c>
      <c r="C627" s="277">
        <f t="shared" si="9"/>
        <v>50</v>
      </c>
      <c r="D627" t="s">
        <v>1279</v>
      </c>
      <c r="E627" s="281">
        <v>45527</v>
      </c>
    </row>
    <row r="628" spans="1:5">
      <c r="A628">
        <v>627</v>
      </c>
      <c r="B628" t="s">
        <v>1274</v>
      </c>
      <c r="C628" s="277">
        <f t="shared" si="9"/>
        <v>50</v>
      </c>
      <c r="D628" t="s">
        <v>1277</v>
      </c>
      <c r="E628" s="281">
        <v>45528</v>
      </c>
    </row>
    <row r="629" spans="1:5">
      <c r="A629">
        <v>628</v>
      </c>
      <c r="B629" t="s">
        <v>1274</v>
      </c>
      <c r="C629" s="277">
        <f t="shared" si="9"/>
        <v>50</v>
      </c>
      <c r="D629" t="s">
        <v>1279</v>
      </c>
      <c r="E629" s="281">
        <v>45529</v>
      </c>
    </row>
    <row r="630" spans="1:5">
      <c r="A630">
        <v>629</v>
      </c>
      <c r="B630" t="s">
        <v>1271</v>
      </c>
      <c r="C630" s="277">
        <f t="shared" si="9"/>
        <v>20</v>
      </c>
      <c r="D630" t="s">
        <v>1277</v>
      </c>
      <c r="E630" s="281">
        <v>45529</v>
      </c>
    </row>
    <row r="631" spans="1:5">
      <c r="A631">
        <v>630</v>
      </c>
      <c r="B631" t="s">
        <v>1271</v>
      </c>
      <c r="C631" s="277">
        <f t="shared" si="9"/>
        <v>20</v>
      </c>
      <c r="D631" t="s">
        <v>1279</v>
      </c>
      <c r="E631" s="281">
        <v>45529</v>
      </c>
    </row>
    <row r="632" spans="1:5">
      <c r="A632">
        <v>631</v>
      </c>
      <c r="B632" t="s">
        <v>1273</v>
      </c>
      <c r="C632" s="277">
        <f t="shared" si="9"/>
        <v>30</v>
      </c>
      <c r="D632" t="s">
        <v>1279</v>
      </c>
      <c r="E632" s="281">
        <v>45529</v>
      </c>
    </row>
    <row r="633" spans="1:5">
      <c r="A633">
        <v>632</v>
      </c>
      <c r="B633" t="s">
        <v>1273</v>
      </c>
      <c r="C633" s="277">
        <f t="shared" si="9"/>
        <v>30</v>
      </c>
      <c r="D633" t="s">
        <v>1277</v>
      </c>
      <c r="E633" s="281">
        <v>45529</v>
      </c>
    </row>
    <row r="634" spans="1:5">
      <c r="A634">
        <v>633</v>
      </c>
      <c r="B634" t="s">
        <v>1273</v>
      </c>
      <c r="C634" s="277">
        <f t="shared" si="9"/>
        <v>30</v>
      </c>
      <c r="D634" t="s">
        <v>1277</v>
      </c>
      <c r="E634" s="281">
        <v>45529</v>
      </c>
    </row>
    <row r="635" spans="1:5">
      <c r="A635">
        <v>634</v>
      </c>
      <c r="B635" t="s">
        <v>1274</v>
      </c>
      <c r="C635" s="277">
        <f t="shared" si="9"/>
        <v>50</v>
      </c>
      <c r="D635" t="s">
        <v>1278</v>
      </c>
      <c r="E635" s="281">
        <v>45529</v>
      </c>
    </row>
    <row r="636" spans="1:5">
      <c r="A636">
        <v>635</v>
      </c>
      <c r="B636" t="s">
        <v>1275</v>
      </c>
      <c r="C636" s="277">
        <f t="shared" si="9"/>
        <v>90</v>
      </c>
      <c r="D636" t="s">
        <v>1278</v>
      </c>
      <c r="E636" s="281">
        <v>45530</v>
      </c>
    </row>
    <row r="637" spans="1:5">
      <c r="A637">
        <v>636</v>
      </c>
      <c r="B637" t="s">
        <v>1275</v>
      </c>
      <c r="C637" s="277">
        <f t="shared" si="9"/>
        <v>90</v>
      </c>
      <c r="D637" t="s">
        <v>1279</v>
      </c>
      <c r="E637" s="281">
        <v>45530</v>
      </c>
    </row>
    <row r="638" spans="1:5">
      <c r="A638">
        <v>637</v>
      </c>
      <c r="B638" t="s">
        <v>1271</v>
      </c>
      <c r="C638" s="277">
        <f t="shared" si="9"/>
        <v>20</v>
      </c>
      <c r="D638" t="s">
        <v>1281</v>
      </c>
      <c r="E638" s="281">
        <v>45531</v>
      </c>
    </row>
    <row r="639" spans="1:5">
      <c r="A639">
        <v>638</v>
      </c>
      <c r="B639" t="s">
        <v>1272</v>
      </c>
      <c r="C639" s="277">
        <f t="shared" si="9"/>
        <v>80</v>
      </c>
      <c r="D639" t="s">
        <v>1277</v>
      </c>
      <c r="E639" s="281">
        <v>45531</v>
      </c>
    </row>
    <row r="640" spans="1:5">
      <c r="A640">
        <v>639</v>
      </c>
      <c r="B640" t="s">
        <v>1274</v>
      </c>
      <c r="C640" s="277">
        <f t="shared" si="9"/>
        <v>50</v>
      </c>
      <c r="D640" t="s">
        <v>1278</v>
      </c>
      <c r="E640" s="281">
        <v>45531</v>
      </c>
    </row>
    <row r="641" spans="1:5">
      <c r="A641">
        <v>640</v>
      </c>
      <c r="B641" t="s">
        <v>1273</v>
      </c>
      <c r="C641" s="277">
        <f t="shared" si="9"/>
        <v>30</v>
      </c>
      <c r="D641" t="s">
        <v>1280</v>
      </c>
      <c r="E641" s="281">
        <v>45531</v>
      </c>
    </row>
    <row r="642" spans="1:5">
      <c r="A642">
        <v>641</v>
      </c>
      <c r="B642" t="s">
        <v>1274</v>
      </c>
      <c r="C642" s="277">
        <f t="shared" si="9"/>
        <v>50</v>
      </c>
      <c r="D642" t="s">
        <v>1277</v>
      </c>
      <c r="E642" s="281">
        <v>45532</v>
      </c>
    </row>
    <row r="643" spans="1:5">
      <c r="A643">
        <v>642</v>
      </c>
      <c r="B643" t="s">
        <v>1270</v>
      </c>
      <c r="C643" s="277">
        <f t="shared" ref="C643:C706" si="10">VLOOKUP(B643,$L$2:$M$8,2,0)</f>
        <v>10</v>
      </c>
      <c r="D643" t="s">
        <v>1277</v>
      </c>
      <c r="E643" s="281">
        <v>45532</v>
      </c>
    </row>
    <row r="644" spans="1:5">
      <c r="A644">
        <v>643</v>
      </c>
      <c r="B644" t="s">
        <v>1273</v>
      </c>
      <c r="C644" s="277">
        <f t="shared" si="10"/>
        <v>30</v>
      </c>
      <c r="D644" t="s">
        <v>1277</v>
      </c>
      <c r="E644" s="281">
        <v>45533</v>
      </c>
    </row>
    <row r="645" spans="1:5">
      <c r="A645">
        <v>644</v>
      </c>
      <c r="B645" t="s">
        <v>1274</v>
      </c>
      <c r="C645" s="277">
        <f t="shared" si="10"/>
        <v>50</v>
      </c>
      <c r="D645" t="s">
        <v>1277</v>
      </c>
      <c r="E645" s="281">
        <v>45533</v>
      </c>
    </row>
    <row r="646" spans="1:5">
      <c r="A646">
        <v>645</v>
      </c>
      <c r="B646" t="s">
        <v>1274</v>
      </c>
      <c r="C646" s="277">
        <f t="shared" si="10"/>
        <v>50</v>
      </c>
      <c r="D646" t="s">
        <v>1280</v>
      </c>
      <c r="E646" s="281">
        <v>45533</v>
      </c>
    </row>
    <row r="647" spans="1:5">
      <c r="A647">
        <v>646</v>
      </c>
      <c r="B647" t="s">
        <v>1276</v>
      </c>
      <c r="C647" s="277">
        <f t="shared" si="10"/>
        <v>120</v>
      </c>
      <c r="D647" t="s">
        <v>1277</v>
      </c>
      <c r="E647" s="281">
        <v>45533</v>
      </c>
    </row>
    <row r="648" spans="1:5">
      <c r="A648">
        <v>647</v>
      </c>
      <c r="B648" t="s">
        <v>1274</v>
      </c>
      <c r="C648" s="277">
        <f t="shared" si="10"/>
        <v>50</v>
      </c>
      <c r="D648" t="s">
        <v>1277</v>
      </c>
      <c r="E648" s="281">
        <v>45533</v>
      </c>
    </row>
    <row r="649" spans="1:5">
      <c r="A649">
        <v>648</v>
      </c>
      <c r="B649" t="s">
        <v>1270</v>
      </c>
      <c r="C649" s="277">
        <f t="shared" si="10"/>
        <v>10</v>
      </c>
      <c r="D649" t="s">
        <v>1279</v>
      </c>
      <c r="E649" s="281">
        <v>45534</v>
      </c>
    </row>
    <row r="650" spans="1:5">
      <c r="A650">
        <v>649</v>
      </c>
      <c r="B650" t="s">
        <v>1275</v>
      </c>
      <c r="C650" s="277">
        <f t="shared" si="10"/>
        <v>90</v>
      </c>
      <c r="D650" t="s">
        <v>1277</v>
      </c>
      <c r="E650" s="281">
        <v>45534</v>
      </c>
    </row>
    <row r="651" spans="1:5">
      <c r="A651">
        <v>650</v>
      </c>
      <c r="B651" t="s">
        <v>1275</v>
      </c>
      <c r="C651" s="277">
        <f t="shared" si="10"/>
        <v>90</v>
      </c>
      <c r="D651" t="s">
        <v>1278</v>
      </c>
      <c r="E651" s="281">
        <v>45537</v>
      </c>
    </row>
    <row r="652" spans="1:5">
      <c r="A652">
        <v>651</v>
      </c>
      <c r="B652" t="s">
        <v>1276</v>
      </c>
      <c r="C652" s="277">
        <f t="shared" si="10"/>
        <v>120</v>
      </c>
      <c r="D652" t="s">
        <v>1277</v>
      </c>
      <c r="E652" s="281">
        <v>45537</v>
      </c>
    </row>
    <row r="653" spans="1:5">
      <c r="A653">
        <v>652</v>
      </c>
      <c r="B653" t="s">
        <v>1275</v>
      </c>
      <c r="C653" s="277">
        <f t="shared" si="10"/>
        <v>90</v>
      </c>
      <c r="D653" t="s">
        <v>1277</v>
      </c>
      <c r="E653" s="281">
        <v>45538</v>
      </c>
    </row>
    <row r="654" spans="1:5">
      <c r="A654">
        <v>653</v>
      </c>
      <c r="B654" t="s">
        <v>1273</v>
      </c>
      <c r="C654" s="277">
        <f t="shared" si="10"/>
        <v>30</v>
      </c>
      <c r="D654" t="s">
        <v>1277</v>
      </c>
      <c r="E654" s="281">
        <v>45539</v>
      </c>
    </row>
    <row r="655" spans="1:5">
      <c r="A655">
        <v>654</v>
      </c>
      <c r="B655" t="s">
        <v>1274</v>
      </c>
      <c r="C655" s="277">
        <f t="shared" si="10"/>
        <v>50</v>
      </c>
      <c r="D655" t="s">
        <v>1279</v>
      </c>
      <c r="E655" s="281">
        <v>45539</v>
      </c>
    </row>
    <row r="656" spans="1:5">
      <c r="A656">
        <v>655</v>
      </c>
      <c r="B656" t="s">
        <v>1274</v>
      </c>
      <c r="C656" s="277">
        <f t="shared" si="10"/>
        <v>50</v>
      </c>
      <c r="D656" t="s">
        <v>1277</v>
      </c>
      <c r="E656" s="281">
        <v>45540</v>
      </c>
    </row>
    <row r="657" spans="1:5">
      <c r="A657">
        <v>656</v>
      </c>
      <c r="B657" t="s">
        <v>1273</v>
      </c>
      <c r="C657" s="277">
        <f t="shared" si="10"/>
        <v>30</v>
      </c>
      <c r="D657" t="s">
        <v>1277</v>
      </c>
      <c r="E657" s="281">
        <v>45540</v>
      </c>
    </row>
    <row r="658" spans="1:5">
      <c r="A658">
        <v>657</v>
      </c>
      <c r="B658" t="s">
        <v>1271</v>
      </c>
      <c r="C658" s="277">
        <f t="shared" si="10"/>
        <v>20</v>
      </c>
      <c r="D658" t="s">
        <v>1279</v>
      </c>
      <c r="E658" s="281">
        <v>45540</v>
      </c>
    </row>
    <row r="659" spans="1:5">
      <c r="A659">
        <v>658</v>
      </c>
      <c r="B659" t="s">
        <v>1274</v>
      </c>
      <c r="C659" s="277">
        <f t="shared" si="10"/>
        <v>50</v>
      </c>
      <c r="D659" t="s">
        <v>1280</v>
      </c>
      <c r="E659" s="281">
        <v>45540</v>
      </c>
    </row>
    <row r="660" spans="1:5">
      <c r="A660">
        <v>659</v>
      </c>
      <c r="B660" t="s">
        <v>1273</v>
      </c>
      <c r="C660" s="277">
        <f t="shared" si="10"/>
        <v>30</v>
      </c>
      <c r="D660" t="s">
        <v>1278</v>
      </c>
      <c r="E660" s="281">
        <v>45541</v>
      </c>
    </row>
    <row r="661" spans="1:5">
      <c r="A661">
        <v>660</v>
      </c>
      <c r="B661" t="s">
        <v>1274</v>
      </c>
      <c r="C661" s="277">
        <f t="shared" si="10"/>
        <v>50</v>
      </c>
      <c r="D661" t="s">
        <v>1278</v>
      </c>
      <c r="E661" s="281">
        <v>45541</v>
      </c>
    </row>
    <row r="662" spans="1:5">
      <c r="A662">
        <v>661</v>
      </c>
      <c r="B662" t="s">
        <v>1274</v>
      </c>
      <c r="C662" s="277">
        <f t="shared" si="10"/>
        <v>50</v>
      </c>
      <c r="D662" t="s">
        <v>1280</v>
      </c>
      <c r="E662" s="281">
        <v>45541</v>
      </c>
    </row>
    <row r="663" spans="1:5">
      <c r="A663">
        <v>662</v>
      </c>
      <c r="B663" t="s">
        <v>1271</v>
      </c>
      <c r="C663" s="277">
        <f t="shared" si="10"/>
        <v>20</v>
      </c>
      <c r="D663" t="s">
        <v>1277</v>
      </c>
      <c r="E663" s="281">
        <v>45542</v>
      </c>
    </row>
    <row r="664" spans="1:5">
      <c r="A664">
        <v>663</v>
      </c>
      <c r="B664" t="s">
        <v>1271</v>
      </c>
      <c r="C664" s="277">
        <f t="shared" si="10"/>
        <v>20</v>
      </c>
      <c r="D664" t="s">
        <v>1277</v>
      </c>
      <c r="E664" s="281">
        <v>45542</v>
      </c>
    </row>
    <row r="665" spans="1:5">
      <c r="A665">
        <v>664</v>
      </c>
      <c r="B665" t="s">
        <v>1273</v>
      </c>
      <c r="C665" s="277">
        <f t="shared" si="10"/>
        <v>30</v>
      </c>
      <c r="D665" t="s">
        <v>1280</v>
      </c>
      <c r="E665" s="281">
        <v>45542</v>
      </c>
    </row>
    <row r="666" spans="1:5">
      <c r="A666">
        <v>665</v>
      </c>
      <c r="B666" t="s">
        <v>1273</v>
      </c>
      <c r="C666" s="277">
        <f t="shared" si="10"/>
        <v>30</v>
      </c>
      <c r="D666" t="s">
        <v>1277</v>
      </c>
      <c r="E666" s="281">
        <v>45542</v>
      </c>
    </row>
    <row r="667" spans="1:5">
      <c r="A667">
        <v>666</v>
      </c>
      <c r="B667" t="s">
        <v>1273</v>
      </c>
      <c r="C667" s="277">
        <f t="shared" si="10"/>
        <v>30</v>
      </c>
      <c r="D667" t="s">
        <v>1279</v>
      </c>
      <c r="E667" s="281">
        <v>45543</v>
      </c>
    </row>
    <row r="668" spans="1:5">
      <c r="A668">
        <v>667</v>
      </c>
      <c r="B668" t="s">
        <v>1272</v>
      </c>
      <c r="C668" s="277">
        <f t="shared" si="10"/>
        <v>80</v>
      </c>
      <c r="D668" t="s">
        <v>1277</v>
      </c>
      <c r="E668" s="281">
        <v>45544</v>
      </c>
    </row>
    <row r="669" spans="1:5">
      <c r="A669">
        <v>668</v>
      </c>
      <c r="B669" t="s">
        <v>1274</v>
      </c>
      <c r="C669" s="277">
        <f t="shared" si="10"/>
        <v>50</v>
      </c>
      <c r="D669" t="s">
        <v>1278</v>
      </c>
      <c r="E669" s="281">
        <v>45544</v>
      </c>
    </row>
    <row r="670" spans="1:5">
      <c r="A670">
        <v>669</v>
      </c>
      <c r="B670" t="s">
        <v>1270</v>
      </c>
      <c r="C670" s="277">
        <f t="shared" si="10"/>
        <v>10</v>
      </c>
      <c r="D670" t="s">
        <v>1279</v>
      </c>
      <c r="E670" s="281">
        <v>45544</v>
      </c>
    </row>
    <row r="671" spans="1:5">
      <c r="A671">
        <v>670</v>
      </c>
      <c r="B671" t="s">
        <v>1273</v>
      </c>
      <c r="C671" s="277">
        <f t="shared" si="10"/>
        <v>30</v>
      </c>
      <c r="D671" t="s">
        <v>1277</v>
      </c>
      <c r="E671" s="281">
        <v>45545</v>
      </c>
    </row>
    <row r="672" spans="1:5">
      <c r="A672">
        <v>671</v>
      </c>
      <c r="B672" t="s">
        <v>1273</v>
      </c>
      <c r="C672" s="277">
        <f t="shared" si="10"/>
        <v>30</v>
      </c>
      <c r="D672" t="s">
        <v>1278</v>
      </c>
      <c r="E672" s="281">
        <v>45545</v>
      </c>
    </row>
    <row r="673" spans="1:5">
      <c r="A673">
        <v>672</v>
      </c>
      <c r="B673" t="s">
        <v>1271</v>
      </c>
      <c r="C673" s="277">
        <f t="shared" si="10"/>
        <v>20</v>
      </c>
      <c r="D673" t="s">
        <v>1278</v>
      </c>
      <c r="E673" s="281">
        <v>45545</v>
      </c>
    </row>
    <row r="674" spans="1:5">
      <c r="A674">
        <v>673</v>
      </c>
      <c r="B674" t="s">
        <v>1276</v>
      </c>
      <c r="C674" s="277">
        <f t="shared" si="10"/>
        <v>120</v>
      </c>
      <c r="D674" t="s">
        <v>1280</v>
      </c>
      <c r="E674" s="281">
        <v>45545</v>
      </c>
    </row>
    <row r="675" spans="1:5">
      <c r="A675">
        <v>674</v>
      </c>
      <c r="B675" t="s">
        <v>1273</v>
      </c>
      <c r="C675" s="277">
        <f t="shared" si="10"/>
        <v>30</v>
      </c>
      <c r="D675" t="s">
        <v>1278</v>
      </c>
      <c r="E675" s="281">
        <v>45546</v>
      </c>
    </row>
    <row r="676" spans="1:5">
      <c r="A676">
        <v>675</v>
      </c>
      <c r="B676" t="s">
        <v>1276</v>
      </c>
      <c r="C676" s="277">
        <f t="shared" si="10"/>
        <v>120</v>
      </c>
      <c r="D676" t="s">
        <v>1279</v>
      </c>
      <c r="E676" s="281">
        <v>45546</v>
      </c>
    </row>
    <row r="677" spans="1:5">
      <c r="A677">
        <v>676</v>
      </c>
      <c r="B677" t="s">
        <v>1276</v>
      </c>
      <c r="C677" s="277">
        <f t="shared" si="10"/>
        <v>120</v>
      </c>
      <c r="D677" t="s">
        <v>1281</v>
      </c>
      <c r="E677" s="281">
        <v>45546</v>
      </c>
    </row>
    <row r="678" spans="1:5">
      <c r="A678">
        <v>677</v>
      </c>
      <c r="B678" t="s">
        <v>1271</v>
      </c>
      <c r="C678" s="277">
        <f t="shared" si="10"/>
        <v>20</v>
      </c>
      <c r="D678" t="s">
        <v>1278</v>
      </c>
      <c r="E678" s="281">
        <v>45546</v>
      </c>
    </row>
    <row r="679" spans="1:5">
      <c r="A679">
        <v>678</v>
      </c>
      <c r="B679" t="s">
        <v>1270</v>
      </c>
      <c r="C679" s="277">
        <f t="shared" si="10"/>
        <v>10</v>
      </c>
      <c r="D679" t="s">
        <v>1278</v>
      </c>
      <c r="E679" s="281">
        <v>45547</v>
      </c>
    </row>
    <row r="680" spans="1:5">
      <c r="A680">
        <v>679</v>
      </c>
      <c r="B680" t="s">
        <v>1273</v>
      </c>
      <c r="C680" s="277">
        <f t="shared" si="10"/>
        <v>30</v>
      </c>
      <c r="D680" t="s">
        <v>1277</v>
      </c>
      <c r="E680" s="281">
        <v>45547</v>
      </c>
    </row>
    <row r="681" spans="1:5">
      <c r="A681">
        <v>680</v>
      </c>
      <c r="B681" t="s">
        <v>1273</v>
      </c>
      <c r="C681" s="277">
        <f t="shared" si="10"/>
        <v>30</v>
      </c>
      <c r="D681" t="s">
        <v>1277</v>
      </c>
      <c r="E681" s="281">
        <v>45547</v>
      </c>
    </row>
    <row r="682" spans="1:5">
      <c r="A682">
        <v>681</v>
      </c>
      <c r="B682" t="s">
        <v>1274</v>
      </c>
      <c r="C682" s="277">
        <f t="shared" si="10"/>
        <v>50</v>
      </c>
      <c r="D682" t="s">
        <v>1278</v>
      </c>
      <c r="E682" s="281">
        <v>45547</v>
      </c>
    </row>
    <row r="683" spans="1:5">
      <c r="A683">
        <v>682</v>
      </c>
      <c r="B683" t="s">
        <v>1270</v>
      </c>
      <c r="C683" s="277">
        <f t="shared" si="10"/>
        <v>10</v>
      </c>
      <c r="D683" t="s">
        <v>1277</v>
      </c>
      <c r="E683" s="281">
        <v>45548</v>
      </c>
    </row>
    <row r="684" spans="1:5">
      <c r="A684">
        <v>683</v>
      </c>
      <c r="B684" t="s">
        <v>1273</v>
      </c>
      <c r="C684" s="277">
        <f t="shared" si="10"/>
        <v>30</v>
      </c>
      <c r="D684" t="s">
        <v>1277</v>
      </c>
      <c r="E684" s="281">
        <v>45548</v>
      </c>
    </row>
    <row r="685" spans="1:5">
      <c r="A685">
        <v>684</v>
      </c>
      <c r="B685" t="s">
        <v>1270</v>
      </c>
      <c r="C685" s="277">
        <f t="shared" si="10"/>
        <v>10</v>
      </c>
      <c r="D685" t="s">
        <v>1277</v>
      </c>
      <c r="E685" s="281">
        <v>45548</v>
      </c>
    </row>
    <row r="686" spans="1:5">
      <c r="A686">
        <v>685</v>
      </c>
      <c r="B686" t="s">
        <v>1276</v>
      </c>
      <c r="C686" s="277">
        <f t="shared" si="10"/>
        <v>120</v>
      </c>
      <c r="D686" t="s">
        <v>1278</v>
      </c>
      <c r="E686" s="281">
        <v>45548</v>
      </c>
    </row>
    <row r="687" spans="1:5">
      <c r="A687">
        <v>686</v>
      </c>
      <c r="B687" t="s">
        <v>1276</v>
      </c>
      <c r="C687" s="277">
        <f t="shared" si="10"/>
        <v>120</v>
      </c>
      <c r="D687" t="s">
        <v>1281</v>
      </c>
      <c r="E687" s="281">
        <v>45549</v>
      </c>
    </row>
    <row r="688" spans="1:5">
      <c r="A688">
        <v>687</v>
      </c>
      <c r="B688" t="s">
        <v>1275</v>
      </c>
      <c r="C688" s="277">
        <f t="shared" si="10"/>
        <v>90</v>
      </c>
      <c r="D688" t="s">
        <v>1277</v>
      </c>
      <c r="E688" s="281">
        <v>45549</v>
      </c>
    </row>
    <row r="689" spans="1:5">
      <c r="A689">
        <v>688</v>
      </c>
      <c r="B689" t="s">
        <v>1271</v>
      </c>
      <c r="C689" s="277">
        <f t="shared" si="10"/>
        <v>20</v>
      </c>
      <c r="D689" t="s">
        <v>1279</v>
      </c>
      <c r="E689" s="281">
        <v>45549</v>
      </c>
    </row>
    <row r="690" spans="1:5">
      <c r="A690">
        <v>689</v>
      </c>
      <c r="B690" t="s">
        <v>1270</v>
      </c>
      <c r="C690" s="277">
        <f t="shared" si="10"/>
        <v>10</v>
      </c>
      <c r="D690" t="s">
        <v>1279</v>
      </c>
      <c r="E690" s="281">
        <v>45549</v>
      </c>
    </row>
    <row r="691" spans="1:5">
      <c r="A691">
        <v>690</v>
      </c>
      <c r="B691" t="s">
        <v>1271</v>
      </c>
      <c r="C691" s="277">
        <f t="shared" si="10"/>
        <v>20</v>
      </c>
      <c r="D691" t="s">
        <v>1278</v>
      </c>
      <c r="E691" s="281">
        <v>45550</v>
      </c>
    </row>
    <row r="692" spans="1:5">
      <c r="A692">
        <v>691</v>
      </c>
      <c r="B692" t="s">
        <v>1270</v>
      </c>
      <c r="C692" s="277">
        <f t="shared" si="10"/>
        <v>10</v>
      </c>
      <c r="D692" t="s">
        <v>1277</v>
      </c>
      <c r="E692" s="281">
        <v>45550</v>
      </c>
    </row>
    <row r="693" spans="1:5">
      <c r="A693">
        <v>692</v>
      </c>
      <c r="B693" t="s">
        <v>1276</v>
      </c>
      <c r="C693" s="277">
        <f t="shared" si="10"/>
        <v>120</v>
      </c>
      <c r="D693" t="s">
        <v>1279</v>
      </c>
      <c r="E693" s="281">
        <v>45550</v>
      </c>
    </row>
    <row r="694" spans="1:5">
      <c r="A694">
        <v>693</v>
      </c>
      <c r="B694" t="s">
        <v>1272</v>
      </c>
      <c r="C694" s="277">
        <f t="shared" si="10"/>
        <v>80</v>
      </c>
      <c r="D694" t="s">
        <v>1278</v>
      </c>
      <c r="E694" s="281">
        <v>45550</v>
      </c>
    </row>
    <row r="695" spans="1:5">
      <c r="A695">
        <v>694</v>
      </c>
      <c r="B695" t="s">
        <v>1271</v>
      </c>
      <c r="C695" s="277">
        <f t="shared" si="10"/>
        <v>20</v>
      </c>
      <c r="D695" t="s">
        <v>1277</v>
      </c>
      <c r="E695" s="281">
        <v>45550</v>
      </c>
    </row>
    <row r="696" spans="1:5">
      <c r="A696">
        <v>695</v>
      </c>
      <c r="B696" t="s">
        <v>1270</v>
      </c>
      <c r="C696" s="277">
        <f t="shared" si="10"/>
        <v>10</v>
      </c>
      <c r="D696" t="s">
        <v>1281</v>
      </c>
      <c r="E696" s="281">
        <v>45550</v>
      </c>
    </row>
    <row r="697" spans="1:5">
      <c r="A697">
        <v>696</v>
      </c>
      <c r="B697" t="s">
        <v>1270</v>
      </c>
      <c r="C697" s="277">
        <f t="shared" si="10"/>
        <v>10</v>
      </c>
      <c r="D697" t="s">
        <v>1277</v>
      </c>
      <c r="E697" s="281">
        <v>45550</v>
      </c>
    </row>
    <row r="698" spans="1:5">
      <c r="A698">
        <v>697</v>
      </c>
      <c r="B698" t="s">
        <v>1273</v>
      </c>
      <c r="C698" s="277">
        <f t="shared" si="10"/>
        <v>30</v>
      </c>
      <c r="D698" t="s">
        <v>1277</v>
      </c>
      <c r="E698" s="281">
        <v>45551</v>
      </c>
    </row>
    <row r="699" spans="1:5">
      <c r="A699">
        <v>698</v>
      </c>
      <c r="B699" t="s">
        <v>1274</v>
      </c>
      <c r="C699" s="277">
        <f t="shared" si="10"/>
        <v>50</v>
      </c>
      <c r="D699" t="s">
        <v>1280</v>
      </c>
      <c r="E699" s="281">
        <v>45551</v>
      </c>
    </row>
    <row r="700" spans="1:5">
      <c r="A700">
        <v>699</v>
      </c>
      <c r="B700" t="s">
        <v>1273</v>
      </c>
      <c r="C700" s="277">
        <f t="shared" si="10"/>
        <v>30</v>
      </c>
      <c r="D700" t="s">
        <v>1277</v>
      </c>
      <c r="E700" s="281">
        <v>45551</v>
      </c>
    </row>
    <row r="701" spans="1:5">
      <c r="A701">
        <v>700</v>
      </c>
      <c r="B701" t="s">
        <v>1273</v>
      </c>
      <c r="C701" s="277">
        <f t="shared" si="10"/>
        <v>30</v>
      </c>
      <c r="D701" t="s">
        <v>1277</v>
      </c>
      <c r="E701" s="281">
        <v>45551</v>
      </c>
    </row>
    <row r="702" spans="1:5">
      <c r="A702">
        <v>701</v>
      </c>
      <c r="B702" t="s">
        <v>1271</v>
      </c>
      <c r="C702" s="277">
        <f t="shared" si="10"/>
        <v>20</v>
      </c>
      <c r="D702" t="s">
        <v>1280</v>
      </c>
      <c r="E702" s="281">
        <v>45551</v>
      </c>
    </row>
    <row r="703" spans="1:5">
      <c r="A703">
        <v>702</v>
      </c>
      <c r="B703" t="s">
        <v>1274</v>
      </c>
      <c r="C703" s="277">
        <f t="shared" si="10"/>
        <v>50</v>
      </c>
      <c r="D703" t="s">
        <v>1279</v>
      </c>
      <c r="E703" s="281">
        <v>45552</v>
      </c>
    </row>
    <row r="704" spans="1:5">
      <c r="A704">
        <v>703</v>
      </c>
      <c r="B704" t="s">
        <v>1272</v>
      </c>
      <c r="C704" s="277">
        <f t="shared" si="10"/>
        <v>80</v>
      </c>
      <c r="D704" t="s">
        <v>1278</v>
      </c>
      <c r="E704" s="281">
        <v>45552</v>
      </c>
    </row>
    <row r="705" spans="1:5">
      <c r="A705">
        <v>704</v>
      </c>
      <c r="B705" t="s">
        <v>1271</v>
      </c>
      <c r="C705" s="277">
        <f t="shared" si="10"/>
        <v>20</v>
      </c>
      <c r="D705" t="s">
        <v>1280</v>
      </c>
      <c r="E705" s="281">
        <v>45552</v>
      </c>
    </row>
    <row r="706" spans="1:5">
      <c r="A706">
        <v>705</v>
      </c>
      <c r="B706" t="s">
        <v>1271</v>
      </c>
      <c r="C706" s="277">
        <f t="shared" si="10"/>
        <v>20</v>
      </c>
      <c r="D706" t="s">
        <v>1278</v>
      </c>
      <c r="E706" s="281">
        <v>45552</v>
      </c>
    </row>
    <row r="707" spans="1:5">
      <c r="A707">
        <v>706</v>
      </c>
      <c r="B707" t="s">
        <v>1271</v>
      </c>
      <c r="C707" s="277">
        <f t="shared" ref="C707:C770" si="11">VLOOKUP(B707,$L$2:$M$8,2,0)</f>
        <v>20</v>
      </c>
      <c r="D707" t="s">
        <v>1281</v>
      </c>
      <c r="E707" s="281">
        <v>45553</v>
      </c>
    </row>
    <row r="708" spans="1:5">
      <c r="A708">
        <v>707</v>
      </c>
      <c r="B708" t="s">
        <v>1270</v>
      </c>
      <c r="C708" s="277">
        <f t="shared" si="11"/>
        <v>10</v>
      </c>
      <c r="D708" t="s">
        <v>1277</v>
      </c>
      <c r="E708" s="281">
        <v>45553</v>
      </c>
    </row>
    <row r="709" spans="1:5">
      <c r="A709">
        <v>708</v>
      </c>
      <c r="B709" t="s">
        <v>1274</v>
      </c>
      <c r="C709" s="277">
        <f t="shared" si="11"/>
        <v>50</v>
      </c>
      <c r="D709" t="s">
        <v>1277</v>
      </c>
      <c r="E709" s="281">
        <v>45553</v>
      </c>
    </row>
    <row r="710" spans="1:5">
      <c r="A710">
        <v>709</v>
      </c>
      <c r="B710" t="s">
        <v>1271</v>
      </c>
      <c r="C710" s="277">
        <f t="shared" si="11"/>
        <v>20</v>
      </c>
      <c r="D710" t="s">
        <v>1280</v>
      </c>
      <c r="E710" s="281">
        <v>45553</v>
      </c>
    </row>
    <row r="711" spans="1:5">
      <c r="A711">
        <v>710</v>
      </c>
      <c r="B711" t="s">
        <v>1270</v>
      </c>
      <c r="C711" s="277">
        <f t="shared" si="11"/>
        <v>10</v>
      </c>
      <c r="D711" t="s">
        <v>1277</v>
      </c>
      <c r="E711" s="281">
        <v>45554</v>
      </c>
    </row>
    <row r="712" spans="1:5">
      <c r="A712">
        <v>711</v>
      </c>
      <c r="B712" t="s">
        <v>1273</v>
      </c>
      <c r="C712" s="277">
        <f t="shared" si="11"/>
        <v>30</v>
      </c>
      <c r="D712" t="s">
        <v>1280</v>
      </c>
      <c r="E712" s="281">
        <v>45554</v>
      </c>
    </row>
    <row r="713" spans="1:5">
      <c r="A713">
        <v>712</v>
      </c>
      <c r="B713" t="s">
        <v>1273</v>
      </c>
      <c r="C713" s="277">
        <f t="shared" si="11"/>
        <v>30</v>
      </c>
      <c r="D713" t="s">
        <v>1279</v>
      </c>
      <c r="E713" s="281">
        <v>45554</v>
      </c>
    </row>
    <row r="714" spans="1:5">
      <c r="A714">
        <v>713</v>
      </c>
      <c r="B714" t="s">
        <v>1274</v>
      </c>
      <c r="C714" s="277">
        <f t="shared" si="11"/>
        <v>50</v>
      </c>
      <c r="D714" t="s">
        <v>1277</v>
      </c>
      <c r="E714" s="281">
        <v>45554</v>
      </c>
    </row>
    <row r="715" spans="1:5">
      <c r="A715">
        <v>714</v>
      </c>
      <c r="B715" t="s">
        <v>1275</v>
      </c>
      <c r="C715" s="277">
        <f t="shared" si="11"/>
        <v>90</v>
      </c>
      <c r="D715" t="s">
        <v>1281</v>
      </c>
      <c r="E715" s="281">
        <v>45554</v>
      </c>
    </row>
    <row r="716" spans="1:5">
      <c r="A716">
        <v>715</v>
      </c>
      <c r="B716" t="s">
        <v>1275</v>
      </c>
      <c r="C716" s="277">
        <f t="shared" si="11"/>
        <v>90</v>
      </c>
      <c r="D716" t="s">
        <v>1277</v>
      </c>
      <c r="E716" s="281">
        <v>45555</v>
      </c>
    </row>
    <row r="717" spans="1:5">
      <c r="A717">
        <v>716</v>
      </c>
      <c r="B717" t="s">
        <v>1272</v>
      </c>
      <c r="C717" s="277">
        <f t="shared" si="11"/>
        <v>80</v>
      </c>
      <c r="D717" t="s">
        <v>1280</v>
      </c>
      <c r="E717" s="281">
        <v>45555</v>
      </c>
    </row>
    <row r="718" spans="1:5">
      <c r="A718">
        <v>717</v>
      </c>
      <c r="B718" t="s">
        <v>1275</v>
      </c>
      <c r="C718" s="277">
        <f t="shared" si="11"/>
        <v>90</v>
      </c>
      <c r="D718" t="s">
        <v>1278</v>
      </c>
      <c r="E718" s="281">
        <v>45555</v>
      </c>
    </row>
    <row r="719" spans="1:5">
      <c r="A719">
        <v>718</v>
      </c>
      <c r="B719" t="s">
        <v>1274</v>
      </c>
      <c r="C719" s="277">
        <f t="shared" si="11"/>
        <v>50</v>
      </c>
      <c r="D719" t="s">
        <v>1277</v>
      </c>
      <c r="E719" s="281">
        <v>45555</v>
      </c>
    </row>
    <row r="720" spans="1:5">
      <c r="A720">
        <v>719</v>
      </c>
      <c r="B720" t="s">
        <v>1271</v>
      </c>
      <c r="C720" s="277">
        <f t="shared" si="11"/>
        <v>20</v>
      </c>
      <c r="D720" t="s">
        <v>1280</v>
      </c>
      <c r="E720" s="281">
        <v>45555</v>
      </c>
    </row>
    <row r="721" spans="1:5">
      <c r="A721">
        <v>720</v>
      </c>
      <c r="B721" t="s">
        <v>1276</v>
      </c>
      <c r="C721" s="277">
        <f t="shared" si="11"/>
        <v>120</v>
      </c>
      <c r="D721" t="s">
        <v>1280</v>
      </c>
      <c r="E721" s="281">
        <v>45556</v>
      </c>
    </row>
    <row r="722" spans="1:5">
      <c r="A722">
        <v>721</v>
      </c>
      <c r="B722" t="s">
        <v>1273</v>
      </c>
      <c r="C722" s="277">
        <f t="shared" si="11"/>
        <v>30</v>
      </c>
      <c r="D722" t="s">
        <v>1277</v>
      </c>
      <c r="E722" s="281">
        <v>45556</v>
      </c>
    </row>
    <row r="723" spans="1:5">
      <c r="A723">
        <v>722</v>
      </c>
      <c r="B723" t="s">
        <v>1271</v>
      </c>
      <c r="C723" s="277">
        <f t="shared" si="11"/>
        <v>20</v>
      </c>
      <c r="D723" t="s">
        <v>1278</v>
      </c>
      <c r="E723" s="281">
        <v>45557</v>
      </c>
    </row>
    <row r="724" spans="1:5">
      <c r="A724">
        <v>723</v>
      </c>
      <c r="B724" t="s">
        <v>1273</v>
      </c>
      <c r="C724" s="277">
        <f t="shared" si="11"/>
        <v>30</v>
      </c>
      <c r="D724" t="s">
        <v>1278</v>
      </c>
      <c r="E724" s="281">
        <v>45557</v>
      </c>
    </row>
    <row r="725" spans="1:5">
      <c r="A725">
        <v>724</v>
      </c>
      <c r="B725" t="s">
        <v>1270</v>
      </c>
      <c r="C725" s="277">
        <f t="shared" si="11"/>
        <v>10</v>
      </c>
      <c r="D725" t="s">
        <v>1277</v>
      </c>
      <c r="E725" s="281">
        <v>45558</v>
      </c>
    </row>
    <row r="726" spans="1:5">
      <c r="A726">
        <v>725</v>
      </c>
      <c r="B726" t="s">
        <v>1271</v>
      </c>
      <c r="C726" s="277">
        <f t="shared" si="11"/>
        <v>20</v>
      </c>
      <c r="D726" t="s">
        <v>1278</v>
      </c>
      <c r="E726" s="281">
        <v>45558</v>
      </c>
    </row>
    <row r="727" spans="1:5">
      <c r="A727">
        <v>726</v>
      </c>
      <c r="B727" t="s">
        <v>1275</v>
      </c>
      <c r="C727" s="277">
        <f t="shared" si="11"/>
        <v>90</v>
      </c>
      <c r="D727" t="s">
        <v>1279</v>
      </c>
      <c r="E727" s="281">
        <v>45559</v>
      </c>
    </row>
    <row r="728" spans="1:5">
      <c r="A728">
        <v>727</v>
      </c>
      <c r="B728" t="s">
        <v>1274</v>
      </c>
      <c r="C728" s="277">
        <f t="shared" si="11"/>
        <v>50</v>
      </c>
      <c r="D728" t="s">
        <v>1278</v>
      </c>
      <c r="E728" s="281">
        <v>45559</v>
      </c>
    </row>
    <row r="729" spans="1:5">
      <c r="A729">
        <v>728</v>
      </c>
      <c r="B729" t="s">
        <v>1276</v>
      </c>
      <c r="C729" s="277">
        <f t="shared" si="11"/>
        <v>120</v>
      </c>
      <c r="D729" t="s">
        <v>1280</v>
      </c>
      <c r="E729" s="281">
        <v>45559</v>
      </c>
    </row>
    <row r="730" spans="1:5">
      <c r="A730">
        <v>729</v>
      </c>
      <c r="B730" t="s">
        <v>1276</v>
      </c>
      <c r="C730" s="277">
        <f t="shared" si="11"/>
        <v>120</v>
      </c>
      <c r="D730" t="s">
        <v>1277</v>
      </c>
      <c r="E730" s="281">
        <v>45560</v>
      </c>
    </row>
    <row r="731" spans="1:5">
      <c r="A731">
        <v>730</v>
      </c>
      <c r="B731" t="s">
        <v>1274</v>
      </c>
      <c r="C731" s="277">
        <f t="shared" si="11"/>
        <v>50</v>
      </c>
      <c r="D731" t="s">
        <v>1278</v>
      </c>
      <c r="E731" s="281">
        <v>45560</v>
      </c>
    </row>
    <row r="732" spans="1:5">
      <c r="A732">
        <v>731</v>
      </c>
      <c r="B732" t="s">
        <v>1270</v>
      </c>
      <c r="C732" s="277">
        <f t="shared" si="11"/>
        <v>10</v>
      </c>
      <c r="D732" t="s">
        <v>1277</v>
      </c>
      <c r="E732" s="281">
        <v>45561</v>
      </c>
    </row>
    <row r="733" spans="1:5">
      <c r="A733">
        <v>732</v>
      </c>
      <c r="B733" t="s">
        <v>1275</v>
      </c>
      <c r="C733" s="277">
        <f t="shared" si="11"/>
        <v>90</v>
      </c>
      <c r="D733" t="s">
        <v>1278</v>
      </c>
      <c r="E733" s="281">
        <v>45561</v>
      </c>
    </row>
    <row r="734" spans="1:5">
      <c r="A734">
        <v>733</v>
      </c>
      <c r="B734" t="s">
        <v>1272</v>
      </c>
      <c r="C734" s="277">
        <f t="shared" si="11"/>
        <v>80</v>
      </c>
      <c r="D734" t="s">
        <v>1277</v>
      </c>
      <c r="E734" s="281">
        <v>45561</v>
      </c>
    </row>
    <row r="735" spans="1:5">
      <c r="A735">
        <v>734</v>
      </c>
      <c r="B735" t="s">
        <v>1273</v>
      </c>
      <c r="C735" s="277">
        <f t="shared" si="11"/>
        <v>30</v>
      </c>
      <c r="D735" t="s">
        <v>1277</v>
      </c>
      <c r="E735" s="281">
        <v>45561</v>
      </c>
    </row>
    <row r="736" spans="1:5">
      <c r="A736">
        <v>735</v>
      </c>
      <c r="B736" t="s">
        <v>1274</v>
      </c>
      <c r="C736" s="277">
        <f t="shared" si="11"/>
        <v>50</v>
      </c>
      <c r="D736" t="s">
        <v>1277</v>
      </c>
      <c r="E736" s="281">
        <v>45562</v>
      </c>
    </row>
    <row r="737" spans="1:5">
      <c r="A737">
        <v>736</v>
      </c>
      <c r="B737" t="s">
        <v>1276</v>
      </c>
      <c r="C737" s="277">
        <f t="shared" si="11"/>
        <v>120</v>
      </c>
      <c r="D737" t="s">
        <v>1277</v>
      </c>
      <c r="E737" s="281">
        <v>45562</v>
      </c>
    </row>
    <row r="738" spans="1:5">
      <c r="A738">
        <v>737</v>
      </c>
      <c r="B738" t="s">
        <v>1276</v>
      </c>
      <c r="C738" s="277">
        <f t="shared" si="11"/>
        <v>120</v>
      </c>
      <c r="D738" t="s">
        <v>1277</v>
      </c>
      <c r="E738" s="281">
        <v>45563</v>
      </c>
    </row>
    <row r="739" spans="1:5">
      <c r="A739">
        <v>738</v>
      </c>
      <c r="B739" t="s">
        <v>1275</v>
      </c>
      <c r="C739" s="277">
        <f t="shared" si="11"/>
        <v>90</v>
      </c>
      <c r="D739" t="s">
        <v>1277</v>
      </c>
      <c r="E739" s="281">
        <v>45563</v>
      </c>
    </row>
    <row r="740" spans="1:5">
      <c r="A740">
        <v>739</v>
      </c>
      <c r="B740" t="s">
        <v>1276</v>
      </c>
      <c r="C740" s="277">
        <f t="shared" si="11"/>
        <v>120</v>
      </c>
      <c r="D740" t="s">
        <v>1278</v>
      </c>
      <c r="E740" s="281">
        <v>45563</v>
      </c>
    </row>
    <row r="741" spans="1:5">
      <c r="A741">
        <v>740</v>
      </c>
      <c r="B741" t="s">
        <v>1272</v>
      </c>
      <c r="C741" s="277">
        <f t="shared" si="11"/>
        <v>80</v>
      </c>
      <c r="D741" t="s">
        <v>1277</v>
      </c>
      <c r="E741" s="281">
        <v>45563</v>
      </c>
    </row>
    <row r="742" spans="1:5">
      <c r="A742">
        <v>741</v>
      </c>
      <c r="B742" t="s">
        <v>1274</v>
      </c>
      <c r="C742" s="277">
        <f t="shared" si="11"/>
        <v>50</v>
      </c>
      <c r="D742" t="s">
        <v>1277</v>
      </c>
      <c r="E742" s="281">
        <v>45564</v>
      </c>
    </row>
    <row r="743" spans="1:5">
      <c r="A743">
        <v>742</v>
      </c>
      <c r="B743" t="s">
        <v>1275</v>
      </c>
      <c r="C743" s="277">
        <f t="shared" si="11"/>
        <v>90</v>
      </c>
      <c r="D743" t="s">
        <v>1278</v>
      </c>
      <c r="E743" s="281">
        <v>45564</v>
      </c>
    </row>
    <row r="744" spans="1:5">
      <c r="A744">
        <v>743</v>
      </c>
      <c r="B744" t="s">
        <v>1274</v>
      </c>
      <c r="C744" s="277">
        <f t="shared" si="11"/>
        <v>50</v>
      </c>
      <c r="D744" t="s">
        <v>1278</v>
      </c>
      <c r="E744" s="281">
        <v>45564</v>
      </c>
    </row>
    <row r="745" spans="1:5">
      <c r="A745">
        <v>744</v>
      </c>
      <c r="B745" t="s">
        <v>1270</v>
      </c>
      <c r="C745" s="277">
        <f t="shared" si="11"/>
        <v>10</v>
      </c>
      <c r="D745" t="s">
        <v>1279</v>
      </c>
      <c r="E745" s="281">
        <v>45565</v>
      </c>
    </row>
    <row r="746" spans="1:5">
      <c r="A746">
        <v>745</v>
      </c>
      <c r="B746" t="s">
        <v>1271</v>
      </c>
      <c r="C746" s="277">
        <f t="shared" si="11"/>
        <v>20</v>
      </c>
      <c r="D746" t="s">
        <v>1279</v>
      </c>
      <c r="E746" s="281">
        <v>45566</v>
      </c>
    </row>
    <row r="747" spans="1:5">
      <c r="A747">
        <v>746</v>
      </c>
      <c r="B747" t="s">
        <v>1276</v>
      </c>
      <c r="C747" s="277">
        <f t="shared" si="11"/>
        <v>120</v>
      </c>
      <c r="D747" t="s">
        <v>1277</v>
      </c>
      <c r="E747" s="281">
        <v>45566</v>
      </c>
    </row>
    <row r="748" spans="1:5">
      <c r="A748">
        <v>747</v>
      </c>
      <c r="B748" t="s">
        <v>1273</v>
      </c>
      <c r="C748" s="277">
        <f t="shared" si="11"/>
        <v>30</v>
      </c>
      <c r="D748" t="s">
        <v>1279</v>
      </c>
      <c r="E748" s="281">
        <v>45566</v>
      </c>
    </row>
    <row r="749" spans="1:5">
      <c r="A749">
        <v>748</v>
      </c>
      <c r="B749" t="s">
        <v>1275</v>
      </c>
      <c r="C749" s="277">
        <f t="shared" si="11"/>
        <v>90</v>
      </c>
      <c r="D749" t="s">
        <v>1281</v>
      </c>
      <c r="E749" s="281">
        <v>45566</v>
      </c>
    </row>
    <row r="750" spans="1:5">
      <c r="A750">
        <v>749</v>
      </c>
      <c r="B750" t="s">
        <v>1272</v>
      </c>
      <c r="C750" s="277">
        <f t="shared" si="11"/>
        <v>80</v>
      </c>
      <c r="D750" t="s">
        <v>1278</v>
      </c>
      <c r="E750" s="281">
        <v>45567</v>
      </c>
    </row>
    <row r="751" spans="1:5">
      <c r="A751">
        <v>750</v>
      </c>
      <c r="B751" t="s">
        <v>1270</v>
      </c>
      <c r="C751" s="277">
        <f t="shared" si="11"/>
        <v>10</v>
      </c>
      <c r="D751" t="s">
        <v>1278</v>
      </c>
      <c r="E751" s="281">
        <v>45567</v>
      </c>
    </row>
    <row r="752" spans="1:5">
      <c r="A752">
        <v>751</v>
      </c>
      <c r="B752" t="s">
        <v>1273</v>
      </c>
      <c r="C752" s="277">
        <f t="shared" si="11"/>
        <v>30</v>
      </c>
      <c r="D752" t="s">
        <v>1280</v>
      </c>
      <c r="E752" s="281">
        <v>45567</v>
      </c>
    </row>
    <row r="753" spans="1:5">
      <c r="A753">
        <v>752</v>
      </c>
      <c r="B753" t="s">
        <v>1275</v>
      </c>
      <c r="C753" s="277">
        <f t="shared" si="11"/>
        <v>90</v>
      </c>
      <c r="D753" t="s">
        <v>1280</v>
      </c>
      <c r="E753" s="281">
        <v>45568</v>
      </c>
    </row>
    <row r="754" spans="1:5">
      <c r="A754">
        <v>753</v>
      </c>
      <c r="B754" t="s">
        <v>1270</v>
      </c>
      <c r="C754" s="277">
        <f t="shared" si="11"/>
        <v>10</v>
      </c>
      <c r="D754" t="s">
        <v>1277</v>
      </c>
      <c r="E754" s="281">
        <v>45568</v>
      </c>
    </row>
    <row r="755" spans="1:5">
      <c r="A755">
        <v>754</v>
      </c>
      <c r="B755" t="s">
        <v>1270</v>
      </c>
      <c r="C755" s="277">
        <f t="shared" si="11"/>
        <v>10</v>
      </c>
      <c r="D755" t="s">
        <v>1281</v>
      </c>
      <c r="E755" s="281">
        <v>45568</v>
      </c>
    </row>
    <row r="756" spans="1:5">
      <c r="A756">
        <v>755</v>
      </c>
      <c r="B756" t="s">
        <v>1270</v>
      </c>
      <c r="C756" s="277">
        <f t="shared" si="11"/>
        <v>10</v>
      </c>
      <c r="D756" t="s">
        <v>1280</v>
      </c>
      <c r="E756" s="281">
        <v>45569</v>
      </c>
    </row>
    <row r="757" spans="1:5">
      <c r="A757">
        <v>756</v>
      </c>
      <c r="B757" t="s">
        <v>1275</v>
      </c>
      <c r="C757" s="277">
        <f t="shared" si="11"/>
        <v>90</v>
      </c>
      <c r="D757" t="s">
        <v>1277</v>
      </c>
      <c r="E757" s="281">
        <v>45569</v>
      </c>
    </row>
    <row r="758" spans="1:5">
      <c r="A758">
        <v>757</v>
      </c>
      <c r="B758" t="s">
        <v>1272</v>
      </c>
      <c r="C758" s="277">
        <f t="shared" si="11"/>
        <v>80</v>
      </c>
      <c r="D758" t="s">
        <v>1279</v>
      </c>
      <c r="E758" s="281">
        <v>45569</v>
      </c>
    </row>
    <row r="759" spans="1:5">
      <c r="A759">
        <v>758</v>
      </c>
      <c r="B759" t="s">
        <v>1275</v>
      </c>
      <c r="C759" s="277">
        <f t="shared" si="11"/>
        <v>90</v>
      </c>
      <c r="D759" t="s">
        <v>1277</v>
      </c>
      <c r="E759" s="281">
        <v>45570</v>
      </c>
    </row>
    <row r="760" spans="1:5">
      <c r="A760">
        <v>759</v>
      </c>
      <c r="B760" t="s">
        <v>1276</v>
      </c>
      <c r="C760" s="277">
        <f t="shared" si="11"/>
        <v>120</v>
      </c>
      <c r="D760" t="s">
        <v>1277</v>
      </c>
      <c r="E760" s="281">
        <v>45571</v>
      </c>
    </row>
    <row r="761" spans="1:5">
      <c r="A761">
        <v>760</v>
      </c>
      <c r="B761" t="s">
        <v>1270</v>
      </c>
      <c r="C761" s="277">
        <f t="shared" si="11"/>
        <v>10</v>
      </c>
      <c r="D761" t="s">
        <v>1280</v>
      </c>
      <c r="E761" s="281">
        <v>45573</v>
      </c>
    </row>
    <row r="762" spans="1:5">
      <c r="A762">
        <v>761</v>
      </c>
      <c r="B762" t="s">
        <v>1270</v>
      </c>
      <c r="C762" s="277">
        <f t="shared" si="11"/>
        <v>10</v>
      </c>
      <c r="D762" t="s">
        <v>1279</v>
      </c>
      <c r="E762" s="281">
        <v>45573</v>
      </c>
    </row>
    <row r="763" spans="1:5">
      <c r="A763">
        <v>762</v>
      </c>
      <c r="B763" t="s">
        <v>1274</v>
      </c>
      <c r="C763" s="277">
        <f t="shared" si="11"/>
        <v>50</v>
      </c>
      <c r="D763" t="s">
        <v>1277</v>
      </c>
      <c r="E763" s="281">
        <v>45573</v>
      </c>
    </row>
    <row r="764" spans="1:5">
      <c r="A764">
        <v>763</v>
      </c>
      <c r="B764" t="s">
        <v>1271</v>
      </c>
      <c r="C764" s="277">
        <f t="shared" si="11"/>
        <v>20</v>
      </c>
      <c r="D764" t="s">
        <v>1278</v>
      </c>
      <c r="E764" s="281">
        <v>45573</v>
      </c>
    </row>
    <row r="765" spans="1:5">
      <c r="A765">
        <v>764</v>
      </c>
      <c r="B765" t="s">
        <v>1273</v>
      </c>
      <c r="C765" s="277">
        <f t="shared" si="11"/>
        <v>30</v>
      </c>
      <c r="D765" t="s">
        <v>1278</v>
      </c>
      <c r="E765" s="281">
        <v>45574</v>
      </c>
    </row>
    <row r="766" spans="1:5">
      <c r="A766">
        <v>765</v>
      </c>
      <c r="B766" t="s">
        <v>1275</v>
      </c>
      <c r="C766" s="277">
        <f t="shared" si="11"/>
        <v>90</v>
      </c>
      <c r="D766" t="s">
        <v>1277</v>
      </c>
      <c r="E766" s="281">
        <v>45574</v>
      </c>
    </row>
    <row r="767" spans="1:5">
      <c r="A767">
        <v>766</v>
      </c>
      <c r="B767" t="s">
        <v>1270</v>
      </c>
      <c r="C767" s="277">
        <f t="shared" si="11"/>
        <v>10</v>
      </c>
      <c r="D767" t="s">
        <v>1278</v>
      </c>
      <c r="E767" s="281">
        <v>45574</v>
      </c>
    </row>
    <row r="768" spans="1:5">
      <c r="A768">
        <v>767</v>
      </c>
      <c r="B768" t="s">
        <v>1271</v>
      </c>
      <c r="C768" s="277">
        <f t="shared" si="11"/>
        <v>20</v>
      </c>
      <c r="D768" t="s">
        <v>1279</v>
      </c>
      <c r="E768" s="281">
        <v>45575</v>
      </c>
    </row>
    <row r="769" spans="1:5">
      <c r="A769">
        <v>768</v>
      </c>
      <c r="B769" t="s">
        <v>1271</v>
      </c>
      <c r="C769" s="277">
        <f t="shared" si="11"/>
        <v>20</v>
      </c>
      <c r="D769" t="s">
        <v>1277</v>
      </c>
      <c r="E769" s="281">
        <v>45575</v>
      </c>
    </row>
    <row r="770" spans="1:5">
      <c r="A770">
        <v>769</v>
      </c>
      <c r="B770" t="s">
        <v>1275</v>
      </c>
      <c r="C770" s="277">
        <f t="shared" si="11"/>
        <v>90</v>
      </c>
      <c r="D770" t="s">
        <v>1277</v>
      </c>
      <c r="E770" s="281">
        <v>45576</v>
      </c>
    </row>
    <row r="771" spans="1:5">
      <c r="A771">
        <v>770</v>
      </c>
      <c r="B771" t="s">
        <v>1273</v>
      </c>
      <c r="C771" s="277">
        <f t="shared" ref="C771:C834" si="12">VLOOKUP(B771,$L$2:$M$8,2,0)</f>
        <v>30</v>
      </c>
      <c r="D771" t="s">
        <v>1277</v>
      </c>
      <c r="E771" s="281">
        <v>45576</v>
      </c>
    </row>
    <row r="772" spans="1:5">
      <c r="A772">
        <v>771</v>
      </c>
      <c r="B772" t="s">
        <v>1275</v>
      </c>
      <c r="C772" s="277">
        <f t="shared" si="12"/>
        <v>90</v>
      </c>
      <c r="D772" t="s">
        <v>1279</v>
      </c>
      <c r="E772" s="281">
        <v>45576</v>
      </c>
    </row>
    <row r="773" spans="1:5">
      <c r="A773">
        <v>772</v>
      </c>
      <c r="B773" t="s">
        <v>1272</v>
      </c>
      <c r="C773" s="277">
        <f t="shared" si="12"/>
        <v>80</v>
      </c>
      <c r="D773" t="s">
        <v>1280</v>
      </c>
      <c r="E773" s="281">
        <v>45577</v>
      </c>
    </row>
    <row r="774" spans="1:5">
      <c r="A774">
        <v>773</v>
      </c>
      <c r="B774" t="s">
        <v>1274</v>
      </c>
      <c r="C774" s="277">
        <f t="shared" si="12"/>
        <v>50</v>
      </c>
      <c r="D774" t="s">
        <v>1278</v>
      </c>
      <c r="E774" s="281">
        <v>45577</v>
      </c>
    </row>
    <row r="775" spans="1:5">
      <c r="A775">
        <v>774</v>
      </c>
      <c r="B775" t="s">
        <v>1271</v>
      </c>
      <c r="C775" s="277">
        <f t="shared" si="12"/>
        <v>20</v>
      </c>
      <c r="D775" t="s">
        <v>1277</v>
      </c>
      <c r="E775" s="281">
        <v>45578</v>
      </c>
    </row>
    <row r="776" spans="1:5">
      <c r="A776">
        <v>775</v>
      </c>
      <c r="B776" t="s">
        <v>1270</v>
      </c>
      <c r="C776" s="277">
        <f t="shared" si="12"/>
        <v>10</v>
      </c>
      <c r="D776" t="s">
        <v>1278</v>
      </c>
      <c r="E776" s="281">
        <v>45578</v>
      </c>
    </row>
    <row r="777" spans="1:5">
      <c r="A777">
        <v>776</v>
      </c>
      <c r="B777" t="s">
        <v>1272</v>
      </c>
      <c r="C777" s="277">
        <f t="shared" si="12"/>
        <v>80</v>
      </c>
      <c r="D777" t="s">
        <v>1277</v>
      </c>
      <c r="E777" s="281">
        <v>45578</v>
      </c>
    </row>
    <row r="778" spans="1:5">
      <c r="A778">
        <v>777</v>
      </c>
      <c r="B778" t="s">
        <v>1270</v>
      </c>
      <c r="C778" s="277">
        <f t="shared" si="12"/>
        <v>10</v>
      </c>
      <c r="D778" t="s">
        <v>1277</v>
      </c>
      <c r="E778" s="281">
        <v>45578</v>
      </c>
    </row>
    <row r="779" spans="1:5">
      <c r="A779">
        <v>778</v>
      </c>
      <c r="B779" t="s">
        <v>1273</v>
      </c>
      <c r="C779" s="277">
        <f t="shared" si="12"/>
        <v>30</v>
      </c>
      <c r="D779" t="s">
        <v>1279</v>
      </c>
      <c r="E779" s="281">
        <v>45579</v>
      </c>
    </row>
    <row r="780" spans="1:5">
      <c r="A780">
        <v>779</v>
      </c>
      <c r="B780" t="s">
        <v>1273</v>
      </c>
      <c r="C780" s="277">
        <f t="shared" si="12"/>
        <v>30</v>
      </c>
      <c r="D780" t="s">
        <v>1277</v>
      </c>
      <c r="E780" s="281">
        <v>45579</v>
      </c>
    </row>
    <row r="781" spans="1:5">
      <c r="A781">
        <v>780</v>
      </c>
      <c r="B781" t="s">
        <v>1276</v>
      </c>
      <c r="C781" s="277">
        <f t="shared" si="12"/>
        <v>120</v>
      </c>
      <c r="D781" t="s">
        <v>1278</v>
      </c>
      <c r="E781" s="281">
        <v>45580</v>
      </c>
    </row>
    <row r="782" spans="1:5">
      <c r="A782">
        <v>781</v>
      </c>
      <c r="B782" t="s">
        <v>1273</v>
      </c>
      <c r="C782" s="277">
        <f t="shared" si="12"/>
        <v>30</v>
      </c>
      <c r="D782" t="s">
        <v>1277</v>
      </c>
      <c r="E782" s="281">
        <v>45582</v>
      </c>
    </row>
    <row r="783" spans="1:5">
      <c r="A783">
        <v>782</v>
      </c>
      <c r="B783" t="s">
        <v>1272</v>
      </c>
      <c r="C783" s="277">
        <f t="shared" si="12"/>
        <v>80</v>
      </c>
      <c r="D783" t="s">
        <v>1277</v>
      </c>
      <c r="E783" s="281">
        <v>45582</v>
      </c>
    </row>
    <row r="784" spans="1:5">
      <c r="A784">
        <v>783</v>
      </c>
      <c r="B784" t="s">
        <v>1271</v>
      </c>
      <c r="C784" s="277">
        <f t="shared" si="12"/>
        <v>20</v>
      </c>
      <c r="D784" t="s">
        <v>1278</v>
      </c>
      <c r="E784" s="281">
        <v>45582</v>
      </c>
    </row>
    <row r="785" spans="1:5">
      <c r="A785">
        <v>784</v>
      </c>
      <c r="B785" t="s">
        <v>1276</v>
      </c>
      <c r="C785" s="277">
        <f t="shared" si="12"/>
        <v>120</v>
      </c>
      <c r="D785" t="s">
        <v>1279</v>
      </c>
      <c r="E785" s="281">
        <v>45582</v>
      </c>
    </row>
    <row r="786" spans="1:5">
      <c r="A786">
        <v>785</v>
      </c>
      <c r="B786" t="s">
        <v>1274</v>
      </c>
      <c r="C786" s="277">
        <f t="shared" si="12"/>
        <v>50</v>
      </c>
      <c r="D786" t="s">
        <v>1278</v>
      </c>
      <c r="E786" s="281">
        <v>45583</v>
      </c>
    </row>
    <row r="787" spans="1:5">
      <c r="A787">
        <v>786</v>
      </c>
      <c r="B787" t="s">
        <v>1276</v>
      </c>
      <c r="C787" s="277">
        <f t="shared" si="12"/>
        <v>120</v>
      </c>
      <c r="D787" t="s">
        <v>1279</v>
      </c>
      <c r="E787" s="281">
        <v>45584</v>
      </c>
    </row>
    <row r="788" spans="1:5">
      <c r="A788">
        <v>787</v>
      </c>
      <c r="B788" t="s">
        <v>1270</v>
      </c>
      <c r="C788" s="277">
        <f t="shared" si="12"/>
        <v>10</v>
      </c>
      <c r="D788" t="s">
        <v>1277</v>
      </c>
      <c r="E788" s="281">
        <v>45584</v>
      </c>
    </row>
    <row r="789" spans="1:5">
      <c r="A789">
        <v>788</v>
      </c>
      <c r="B789" t="s">
        <v>1270</v>
      </c>
      <c r="C789" s="277">
        <f t="shared" si="12"/>
        <v>10</v>
      </c>
      <c r="D789" t="s">
        <v>1277</v>
      </c>
      <c r="E789" s="281">
        <v>45585</v>
      </c>
    </row>
    <row r="790" spans="1:5">
      <c r="A790">
        <v>789</v>
      </c>
      <c r="B790" t="s">
        <v>1276</v>
      </c>
      <c r="C790" s="277">
        <f t="shared" si="12"/>
        <v>120</v>
      </c>
      <c r="D790" t="s">
        <v>1277</v>
      </c>
      <c r="E790" s="281">
        <v>45585</v>
      </c>
    </row>
    <row r="791" spans="1:5">
      <c r="A791">
        <v>790</v>
      </c>
      <c r="B791" t="s">
        <v>1270</v>
      </c>
      <c r="C791" s="277">
        <f t="shared" si="12"/>
        <v>10</v>
      </c>
      <c r="D791" t="s">
        <v>1277</v>
      </c>
      <c r="E791" s="281">
        <v>45585</v>
      </c>
    </row>
    <row r="792" spans="1:5">
      <c r="A792">
        <v>791</v>
      </c>
      <c r="B792" t="s">
        <v>1271</v>
      </c>
      <c r="C792" s="277">
        <f t="shared" si="12"/>
        <v>20</v>
      </c>
      <c r="D792" t="s">
        <v>1277</v>
      </c>
      <c r="E792" s="281">
        <v>45585</v>
      </c>
    </row>
    <row r="793" spans="1:5">
      <c r="A793">
        <v>792</v>
      </c>
      <c r="B793" t="s">
        <v>1272</v>
      </c>
      <c r="C793" s="277">
        <f t="shared" si="12"/>
        <v>80</v>
      </c>
      <c r="D793" t="s">
        <v>1280</v>
      </c>
      <c r="E793" s="281">
        <v>45586</v>
      </c>
    </row>
    <row r="794" spans="1:5">
      <c r="A794">
        <v>793</v>
      </c>
      <c r="B794" t="s">
        <v>1273</v>
      </c>
      <c r="C794" s="277">
        <f t="shared" si="12"/>
        <v>30</v>
      </c>
      <c r="D794" t="s">
        <v>1279</v>
      </c>
      <c r="E794" s="281">
        <v>45586</v>
      </c>
    </row>
    <row r="795" spans="1:5">
      <c r="A795">
        <v>794</v>
      </c>
      <c r="B795" t="s">
        <v>1271</v>
      </c>
      <c r="C795" s="277">
        <f t="shared" si="12"/>
        <v>20</v>
      </c>
      <c r="D795" t="s">
        <v>1278</v>
      </c>
      <c r="E795" s="281">
        <v>45587</v>
      </c>
    </row>
    <row r="796" spans="1:5">
      <c r="A796">
        <v>795</v>
      </c>
      <c r="B796" t="s">
        <v>1276</v>
      </c>
      <c r="C796" s="277">
        <f t="shared" si="12"/>
        <v>120</v>
      </c>
      <c r="D796" t="s">
        <v>1277</v>
      </c>
      <c r="E796" s="281">
        <v>45587</v>
      </c>
    </row>
    <row r="797" spans="1:5">
      <c r="A797">
        <v>796</v>
      </c>
      <c r="B797" t="s">
        <v>1272</v>
      </c>
      <c r="C797" s="277">
        <f t="shared" si="12"/>
        <v>80</v>
      </c>
      <c r="D797" t="s">
        <v>1277</v>
      </c>
      <c r="E797" s="281">
        <v>45587</v>
      </c>
    </row>
    <row r="798" spans="1:5">
      <c r="A798">
        <v>797</v>
      </c>
      <c r="B798" t="s">
        <v>1271</v>
      </c>
      <c r="C798" s="277">
        <f t="shared" si="12"/>
        <v>20</v>
      </c>
      <c r="D798" t="s">
        <v>1278</v>
      </c>
      <c r="E798" s="281">
        <v>45587</v>
      </c>
    </row>
    <row r="799" spans="1:5">
      <c r="A799">
        <v>798</v>
      </c>
      <c r="B799" t="s">
        <v>1275</v>
      </c>
      <c r="C799" s="277">
        <f t="shared" si="12"/>
        <v>90</v>
      </c>
      <c r="D799" t="s">
        <v>1280</v>
      </c>
      <c r="E799" s="281">
        <v>45587</v>
      </c>
    </row>
    <row r="800" spans="1:5">
      <c r="A800">
        <v>799</v>
      </c>
      <c r="B800" t="s">
        <v>1274</v>
      </c>
      <c r="C800" s="277">
        <f t="shared" si="12"/>
        <v>50</v>
      </c>
      <c r="D800" t="s">
        <v>1277</v>
      </c>
      <c r="E800" s="281">
        <v>45588</v>
      </c>
    </row>
    <row r="801" spans="1:5">
      <c r="A801">
        <v>800</v>
      </c>
      <c r="B801" t="s">
        <v>1273</v>
      </c>
      <c r="C801" s="277">
        <f t="shared" si="12"/>
        <v>30</v>
      </c>
      <c r="D801" t="s">
        <v>1277</v>
      </c>
      <c r="E801" s="281">
        <v>45588</v>
      </c>
    </row>
    <row r="802" spans="1:5">
      <c r="A802">
        <v>801</v>
      </c>
      <c r="B802" t="s">
        <v>1275</v>
      </c>
      <c r="C802" s="277">
        <f t="shared" si="12"/>
        <v>90</v>
      </c>
      <c r="D802" t="s">
        <v>1277</v>
      </c>
      <c r="E802" s="281">
        <v>45589</v>
      </c>
    </row>
    <row r="803" spans="1:5">
      <c r="A803">
        <v>802</v>
      </c>
      <c r="B803" t="s">
        <v>1275</v>
      </c>
      <c r="C803" s="277">
        <f t="shared" si="12"/>
        <v>90</v>
      </c>
      <c r="D803" t="s">
        <v>1278</v>
      </c>
      <c r="E803" s="281">
        <v>45589</v>
      </c>
    </row>
    <row r="804" spans="1:5">
      <c r="A804">
        <v>803</v>
      </c>
      <c r="B804" t="s">
        <v>1273</v>
      </c>
      <c r="C804" s="277">
        <f t="shared" si="12"/>
        <v>30</v>
      </c>
      <c r="D804" t="s">
        <v>1280</v>
      </c>
      <c r="E804" s="281">
        <v>45589</v>
      </c>
    </row>
    <row r="805" spans="1:5">
      <c r="A805">
        <v>804</v>
      </c>
      <c r="B805" t="s">
        <v>1270</v>
      </c>
      <c r="C805" s="277">
        <f t="shared" si="12"/>
        <v>10</v>
      </c>
      <c r="D805" t="s">
        <v>1278</v>
      </c>
      <c r="E805" s="281">
        <v>45589</v>
      </c>
    </row>
    <row r="806" spans="1:5">
      <c r="A806">
        <v>805</v>
      </c>
      <c r="B806" t="s">
        <v>1271</v>
      </c>
      <c r="C806" s="277">
        <f t="shared" si="12"/>
        <v>20</v>
      </c>
      <c r="D806" t="s">
        <v>1278</v>
      </c>
      <c r="E806" s="281">
        <v>45589</v>
      </c>
    </row>
    <row r="807" spans="1:5">
      <c r="A807">
        <v>806</v>
      </c>
      <c r="B807" t="s">
        <v>1276</v>
      </c>
      <c r="C807" s="277">
        <f t="shared" si="12"/>
        <v>120</v>
      </c>
      <c r="D807" t="s">
        <v>1280</v>
      </c>
      <c r="E807" s="281">
        <v>45589</v>
      </c>
    </row>
    <row r="808" spans="1:5">
      <c r="A808">
        <v>807</v>
      </c>
      <c r="B808" t="s">
        <v>1271</v>
      </c>
      <c r="C808" s="277">
        <f t="shared" si="12"/>
        <v>20</v>
      </c>
      <c r="D808" t="s">
        <v>1278</v>
      </c>
      <c r="E808" s="281">
        <v>45589</v>
      </c>
    </row>
    <row r="809" spans="1:5">
      <c r="A809">
        <v>808</v>
      </c>
      <c r="B809" t="s">
        <v>1274</v>
      </c>
      <c r="C809" s="277">
        <f t="shared" si="12"/>
        <v>50</v>
      </c>
      <c r="D809" t="s">
        <v>1279</v>
      </c>
      <c r="E809" s="281">
        <v>45590</v>
      </c>
    </row>
    <row r="810" spans="1:5">
      <c r="A810">
        <v>809</v>
      </c>
      <c r="B810" t="s">
        <v>1271</v>
      </c>
      <c r="C810" s="277">
        <f t="shared" si="12"/>
        <v>20</v>
      </c>
      <c r="D810" t="s">
        <v>1279</v>
      </c>
      <c r="E810" s="281">
        <v>45590</v>
      </c>
    </row>
    <row r="811" spans="1:5">
      <c r="A811">
        <v>810</v>
      </c>
      <c r="B811" t="s">
        <v>1272</v>
      </c>
      <c r="C811" s="277">
        <f t="shared" si="12"/>
        <v>80</v>
      </c>
      <c r="D811" t="s">
        <v>1279</v>
      </c>
      <c r="E811" s="281">
        <v>45590</v>
      </c>
    </row>
    <row r="812" spans="1:5">
      <c r="A812">
        <v>811</v>
      </c>
      <c r="B812" t="s">
        <v>1271</v>
      </c>
      <c r="C812" s="277">
        <f t="shared" si="12"/>
        <v>20</v>
      </c>
      <c r="D812" t="s">
        <v>1280</v>
      </c>
      <c r="E812" s="281">
        <v>45591</v>
      </c>
    </row>
    <row r="813" spans="1:5">
      <c r="A813">
        <v>812</v>
      </c>
      <c r="B813" t="s">
        <v>1275</v>
      </c>
      <c r="C813" s="277">
        <f t="shared" si="12"/>
        <v>90</v>
      </c>
      <c r="D813" t="s">
        <v>1280</v>
      </c>
      <c r="E813" s="281">
        <v>45591</v>
      </c>
    </row>
    <row r="814" spans="1:5">
      <c r="A814">
        <v>813</v>
      </c>
      <c r="B814" t="s">
        <v>1274</v>
      </c>
      <c r="C814" s="277">
        <f t="shared" si="12"/>
        <v>50</v>
      </c>
      <c r="D814" t="s">
        <v>1279</v>
      </c>
      <c r="E814" s="281">
        <v>45591</v>
      </c>
    </row>
    <row r="815" spans="1:5">
      <c r="A815">
        <v>814</v>
      </c>
      <c r="B815" t="s">
        <v>1274</v>
      </c>
      <c r="C815" s="277">
        <f t="shared" si="12"/>
        <v>50</v>
      </c>
      <c r="D815" t="s">
        <v>1277</v>
      </c>
      <c r="E815" s="281">
        <v>45592</v>
      </c>
    </row>
    <row r="816" spans="1:5">
      <c r="A816">
        <v>815</v>
      </c>
      <c r="B816" t="s">
        <v>1274</v>
      </c>
      <c r="C816" s="277">
        <f t="shared" si="12"/>
        <v>50</v>
      </c>
      <c r="D816" t="s">
        <v>1278</v>
      </c>
      <c r="E816" s="281">
        <v>45592</v>
      </c>
    </row>
    <row r="817" spans="1:5">
      <c r="A817">
        <v>816</v>
      </c>
      <c r="B817" t="s">
        <v>1273</v>
      </c>
      <c r="C817" s="277">
        <f t="shared" si="12"/>
        <v>30</v>
      </c>
      <c r="D817" t="s">
        <v>1277</v>
      </c>
      <c r="E817" s="281">
        <v>45592</v>
      </c>
    </row>
    <row r="818" spans="1:5">
      <c r="A818">
        <v>817</v>
      </c>
      <c r="B818" t="s">
        <v>1276</v>
      </c>
      <c r="C818" s="277">
        <f t="shared" si="12"/>
        <v>120</v>
      </c>
      <c r="D818" t="s">
        <v>1277</v>
      </c>
      <c r="E818" s="281">
        <v>45593</v>
      </c>
    </row>
    <row r="819" spans="1:5">
      <c r="A819">
        <v>818</v>
      </c>
      <c r="B819" t="s">
        <v>1271</v>
      </c>
      <c r="C819" s="277">
        <f t="shared" si="12"/>
        <v>20</v>
      </c>
      <c r="D819" t="s">
        <v>1280</v>
      </c>
      <c r="E819" s="281">
        <v>45593</v>
      </c>
    </row>
    <row r="820" spans="1:5">
      <c r="A820">
        <v>819</v>
      </c>
      <c r="B820" t="s">
        <v>1274</v>
      </c>
      <c r="C820" s="277">
        <f t="shared" si="12"/>
        <v>50</v>
      </c>
      <c r="D820" t="s">
        <v>1277</v>
      </c>
      <c r="E820" s="281">
        <v>45593</v>
      </c>
    </row>
    <row r="821" spans="1:5">
      <c r="A821">
        <v>820</v>
      </c>
      <c r="B821" t="s">
        <v>1273</v>
      </c>
      <c r="C821" s="277">
        <f t="shared" si="12"/>
        <v>30</v>
      </c>
      <c r="D821" t="s">
        <v>1279</v>
      </c>
      <c r="E821" s="281">
        <v>45594</v>
      </c>
    </row>
    <row r="822" spans="1:5">
      <c r="A822">
        <v>821</v>
      </c>
      <c r="B822" t="s">
        <v>1274</v>
      </c>
      <c r="C822" s="277">
        <f t="shared" si="12"/>
        <v>50</v>
      </c>
      <c r="D822" t="s">
        <v>1279</v>
      </c>
      <c r="E822" s="281">
        <v>45595</v>
      </c>
    </row>
    <row r="823" spans="1:5">
      <c r="A823">
        <v>822</v>
      </c>
      <c r="B823" t="s">
        <v>1274</v>
      </c>
      <c r="C823" s="277">
        <f t="shared" si="12"/>
        <v>50</v>
      </c>
      <c r="D823" t="s">
        <v>1277</v>
      </c>
      <c r="E823" s="281">
        <v>45595</v>
      </c>
    </row>
    <row r="824" spans="1:5">
      <c r="A824">
        <v>823</v>
      </c>
      <c r="B824" t="s">
        <v>1276</v>
      </c>
      <c r="C824" s="277">
        <f t="shared" si="12"/>
        <v>120</v>
      </c>
      <c r="D824" t="s">
        <v>1277</v>
      </c>
      <c r="E824" s="281">
        <v>45596</v>
      </c>
    </row>
    <row r="825" spans="1:5">
      <c r="A825">
        <v>824</v>
      </c>
      <c r="B825" t="s">
        <v>1272</v>
      </c>
      <c r="C825" s="277">
        <f t="shared" si="12"/>
        <v>80</v>
      </c>
      <c r="D825" t="s">
        <v>1279</v>
      </c>
      <c r="E825" s="281">
        <v>45597</v>
      </c>
    </row>
    <row r="826" spans="1:5">
      <c r="A826">
        <v>825</v>
      </c>
      <c r="B826" t="s">
        <v>1273</v>
      </c>
      <c r="C826" s="277">
        <f t="shared" si="12"/>
        <v>30</v>
      </c>
      <c r="D826" t="s">
        <v>1278</v>
      </c>
      <c r="E826" s="281">
        <v>45598</v>
      </c>
    </row>
    <row r="827" spans="1:5">
      <c r="A827">
        <v>826</v>
      </c>
      <c r="B827" t="s">
        <v>1270</v>
      </c>
      <c r="C827" s="277">
        <f t="shared" si="12"/>
        <v>10</v>
      </c>
      <c r="D827" t="s">
        <v>1281</v>
      </c>
      <c r="E827" s="281">
        <v>45598</v>
      </c>
    </row>
    <row r="828" spans="1:5">
      <c r="A828">
        <v>827</v>
      </c>
      <c r="B828" t="s">
        <v>1276</v>
      </c>
      <c r="C828" s="277">
        <f t="shared" si="12"/>
        <v>120</v>
      </c>
      <c r="D828" t="s">
        <v>1277</v>
      </c>
      <c r="E828" s="281">
        <v>45599</v>
      </c>
    </row>
    <row r="829" spans="1:5">
      <c r="A829">
        <v>828</v>
      </c>
      <c r="B829" t="s">
        <v>1275</v>
      </c>
      <c r="C829" s="277">
        <f t="shared" si="12"/>
        <v>90</v>
      </c>
      <c r="D829" t="s">
        <v>1281</v>
      </c>
      <c r="E829" s="281">
        <v>45599</v>
      </c>
    </row>
    <row r="830" spans="1:5">
      <c r="A830">
        <v>829</v>
      </c>
      <c r="B830" t="s">
        <v>1274</v>
      </c>
      <c r="C830" s="277">
        <f t="shared" si="12"/>
        <v>50</v>
      </c>
      <c r="D830" t="s">
        <v>1277</v>
      </c>
      <c r="E830" s="281">
        <v>45599</v>
      </c>
    </row>
    <row r="831" spans="1:5">
      <c r="A831">
        <v>830</v>
      </c>
      <c r="B831" t="s">
        <v>1276</v>
      </c>
      <c r="C831" s="277">
        <f t="shared" si="12"/>
        <v>120</v>
      </c>
      <c r="D831" t="s">
        <v>1277</v>
      </c>
      <c r="E831" s="281">
        <v>45599</v>
      </c>
    </row>
    <row r="832" spans="1:5">
      <c r="A832">
        <v>831</v>
      </c>
      <c r="B832" t="s">
        <v>1270</v>
      </c>
      <c r="C832" s="277">
        <f t="shared" si="12"/>
        <v>10</v>
      </c>
      <c r="D832" t="s">
        <v>1277</v>
      </c>
      <c r="E832" s="281">
        <v>45599</v>
      </c>
    </row>
    <row r="833" spans="1:5">
      <c r="A833">
        <v>832</v>
      </c>
      <c r="B833" t="s">
        <v>1275</v>
      </c>
      <c r="C833" s="277">
        <f t="shared" si="12"/>
        <v>90</v>
      </c>
      <c r="D833" t="s">
        <v>1278</v>
      </c>
      <c r="E833" s="281">
        <v>45600</v>
      </c>
    </row>
    <row r="834" spans="1:5">
      <c r="A834">
        <v>833</v>
      </c>
      <c r="B834" t="s">
        <v>1276</v>
      </c>
      <c r="C834" s="277">
        <f t="shared" si="12"/>
        <v>120</v>
      </c>
      <c r="D834" t="s">
        <v>1277</v>
      </c>
      <c r="E834" s="281">
        <v>45600</v>
      </c>
    </row>
    <row r="835" spans="1:5">
      <c r="A835">
        <v>834</v>
      </c>
      <c r="B835" t="s">
        <v>1275</v>
      </c>
      <c r="C835" s="277">
        <f t="shared" ref="C835:C898" si="13">VLOOKUP(B835,$L$2:$M$8,2,0)</f>
        <v>90</v>
      </c>
      <c r="D835" t="s">
        <v>1278</v>
      </c>
      <c r="E835" s="281">
        <v>45600</v>
      </c>
    </row>
    <row r="836" spans="1:5">
      <c r="A836">
        <v>835</v>
      </c>
      <c r="B836" t="s">
        <v>1272</v>
      </c>
      <c r="C836" s="277">
        <f t="shared" si="13"/>
        <v>80</v>
      </c>
      <c r="D836" t="s">
        <v>1279</v>
      </c>
      <c r="E836" s="281">
        <v>45602</v>
      </c>
    </row>
    <row r="837" spans="1:5">
      <c r="A837">
        <v>836</v>
      </c>
      <c r="B837" t="s">
        <v>1271</v>
      </c>
      <c r="C837" s="277">
        <f t="shared" si="13"/>
        <v>20</v>
      </c>
      <c r="D837" t="s">
        <v>1278</v>
      </c>
      <c r="E837" s="281">
        <v>45602</v>
      </c>
    </row>
    <row r="838" spans="1:5">
      <c r="A838">
        <v>837</v>
      </c>
      <c r="B838" t="s">
        <v>1275</v>
      </c>
      <c r="C838" s="277">
        <f t="shared" si="13"/>
        <v>90</v>
      </c>
      <c r="D838" t="s">
        <v>1281</v>
      </c>
      <c r="E838" s="281">
        <v>45602</v>
      </c>
    </row>
    <row r="839" spans="1:5">
      <c r="A839">
        <v>838</v>
      </c>
      <c r="B839" t="s">
        <v>1276</v>
      </c>
      <c r="C839" s="277">
        <f t="shared" si="13"/>
        <v>120</v>
      </c>
      <c r="D839" t="s">
        <v>1280</v>
      </c>
      <c r="E839" s="281">
        <v>45603</v>
      </c>
    </row>
    <row r="840" spans="1:5">
      <c r="A840">
        <v>839</v>
      </c>
      <c r="B840" t="s">
        <v>1272</v>
      </c>
      <c r="C840" s="277">
        <f t="shared" si="13"/>
        <v>80</v>
      </c>
      <c r="D840" t="s">
        <v>1278</v>
      </c>
      <c r="E840" s="281">
        <v>45603</v>
      </c>
    </row>
    <row r="841" spans="1:5">
      <c r="A841">
        <v>840</v>
      </c>
      <c r="B841" t="s">
        <v>1276</v>
      </c>
      <c r="C841" s="277">
        <f t="shared" si="13"/>
        <v>120</v>
      </c>
      <c r="D841" t="s">
        <v>1277</v>
      </c>
      <c r="E841" s="281">
        <v>45603</v>
      </c>
    </row>
    <row r="842" spans="1:5">
      <c r="A842">
        <v>841</v>
      </c>
      <c r="B842" t="s">
        <v>1276</v>
      </c>
      <c r="C842" s="277">
        <f t="shared" si="13"/>
        <v>120</v>
      </c>
      <c r="D842" t="s">
        <v>1279</v>
      </c>
      <c r="E842" s="281">
        <v>45603</v>
      </c>
    </row>
    <row r="843" spans="1:5">
      <c r="A843">
        <v>842</v>
      </c>
      <c r="B843" t="s">
        <v>1276</v>
      </c>
      <c r="C843" s="277">
        <f t="shared" si="13"/>
        <v>120</v>
      </c>
      <c r="D843" t="s">
        <v>1278</v>
      </c>
      <c r="E843" s="281">
        <v>45603</v>
      </c>
    </row>
    <row r="844" spans="1:5">
      <c r="A844">
        <v>843</v>
      </c>
      <c r="B844" t="s">
        <v>1275</v>
      </c>
      <c r="C844" s="277">
        <f t="shared" si="13"/>
        <v>90</v>
      </c>
      <c r="D844" t="s">
        <v>1277</v>
      </c>
      <c r="E844" s="281">
        <v>45603</v>
      </c>
    </row>
    <row r="845" spans="1:5">
      <c r="A845">
        <v>844</v>
      </c>
      <c r="B845" t="s">
        <v>1271</v>
      </c>
      <c r="C845" s="277">
        <f t="shared" si="13"/>
        <v>20</v>
      </c>
      <c r="D845" t="s">
        <v>1278</v>
      </c>
      <c r="E845" s="281">
        <v>45603</v>
      </c>
    </row>
    <row r="846" spans="1:5">
      <c r="A846">
        <v>845</v>
      </c>
      <c r="B846" t="s">
        <v>1276</v>
      </c>
      <c r="C846" s="277">
        <f t="shared" si="13"/>
        <v>120</v>
      </c>
      <c r="D846" t="s">
        <v>1278</v>
      </c>
      <c r="E846" s="281">
        <v>45604</v>
      </c>
    </row>
    <row r="847" spans="1:5">
      <c r="A847">
        <v>846</v>
      </c>
      <c r="B847" t="s">
        <v>1275</v>
      </c>
      <c r="C847" s="277">
        <f t="shared" si="13"/>
        <v>90</v>
      </c>
      <c r="D847" t="s">
        <v>1278</v>
      </c>
      <c r="E847" s="281">
        <v>45604</v>
      </c>
    </row>
    <row r="848" spans="1:5">
      <c r="A848">
        <v>847</v>
      </c>
      <c r="B848" t="s">
        <v>1275</v>
      </c>
      <c r="C848" s="277">
        <f t="shared" si="13"/>
        <v>90</v>
      </c>
      <c r="D848" t="s">
        <v>1281</v>
      </c>
      <c r="E848" s="281">
        <v>45605</v>
      </c>
    </row>
    <row r="849" spans="1:5">
      <c r="A849">
        <v>848</v>
      </c>
      <c r="B849" t="s">
        <v>1273</v>
      </c>
      <c r="C849" s="277">
        <f t="shared" si="13"/>
        <v>30</v>
      </c>
      <c r="D849" t="s">
        <v>1279</v>
      </c>
      <c r="E849" s="281">
        <v>45605</v>
      </c>
    </row>
    <row r="850" spans="1:5">
      <c r="A850">
        <v>849</v>
      </c>
      <c r="B850" t="s">
        <v>1272</v>
      </c>
      <c r="C850" s="277">
        <f t="shared" si="13"/>
        <v>80</v>
      </c>
      <c r="D850" t="s">
        <v>1280</v>
      </c>
      <c r="E850" s="281">
        <v>45605</v>
      </c>
    </row>
    <row r="851" spans="1:5">
      <c r="A851">
        <v>850</v>
      </c>
      <c r="B851" t="s">
        <v>1273</v>
      </c>
      <c r="C851" s="277">
        <f t="shared" si="13"/>
        <v>30</v>
      </c>
      <c r="D851" t="s">
        <v>1280</v>
      </c>
      <c r="E851" s="281">
        <v>45606</v>
      </c>
    </row>
    <row r="852" spans="1:5">
      <c r="A852">
        <v>851</v>
      </c>
      <c r="B852" t="s">
        <v>1273</v>
      </c>
      <c r="C852" s="277">
        <f t="shared" si="13"/>
        <v>30</v>
      </c>
      <c r="D852" t="s">
        <v>1277</v>
      </c>
      <c r="E852" s="281">
        <v>45606</v>
      </c>
    </row>
    <row r="853" spans="1:5">
      <c r="A853">
        <v>852</v>
      </c>
      <c r="B853" t="s">
        <v>1272</v>
      </c>
      <c r="C853" s="277">
        <f t="shared" si="13"/>
        <v>80</v>
      </c>
      <c r="D853" t="s">
        <v>1277</v>
      </c>
      <c r="E853" s="281">
        <v>45606</v>
      </c>
    </row>
    <row r="854" spans="1:5">
      <c r="A854">
        <v>853</v>
      </c>
      <c r="B854" t="s">
        <v>1270</v>
      </c>
      <c r="C854" s="277">
        <f t="shared" si="13"/>
        <v>10</v>
      </c>
      <c r="D854" t="s">
        <v>1280</v>
      </c>
      <c r="E854" s="281">
        <v>45606</v>
      </c>
    </row>
    <row r="855" spans="1:5">
      <c r="A855">
        <v>854</v>
      </c>
      <c r="B855" t="s">
        <v>1273</v>
      </c>
      <c r="C855" s="277">
        <f t="shared" si="13"/>
        <v>30</v>
      </c>
      <c r="D855" t="s">
        <v>1279</v>
      </c>
      <c r="E855" s="281">
        <v>45607</v>
      </c>
    </row>
    <row r="856" spans="1:5">
      <c r="A856">
        <v>855</v>
      </c>
      <c r="B856" t="s">
        <v>1270</v>
      </c>
      <c r="C856" s="277">
        <f t="shared" si="13"/>
        <v>10</v>
      </c>
      <c r="D856" t="s">
        <v>1278</v>
      </c>
      <c r="E856" s="281">
        <v>45607</v>
      </c>
    </row>
    <row r="857" spans="1:5">
      <c r="A857">
        <v>856</v>
      </c>
      <c r="B857" t="s">
        <v>1273</v>
      </c>
      <c r="C857" s="277">
        <f t="shared" si="13"/>
        <v>30</v>
      </c>
      <c r="D857" t="s">
        <v>1277</v>
      </c>
      <c r="E857" s="281">
        <v>45607</v>
      </c>
    </row>
    <row r="858" spans="1:5">
      <c r="A858">
        <v>857</v>
      </c>
      <c r="B858" t="s">
        <v>1273</v>
      </c>
      <c r="C858" s="277">
        <f t="shared" si="13"/>
        <v>30</v>
      </c>
      <c r="D858" t="s">
        <v>1279</v>
      </c>
      <c r="E858" s="281">
        <v>45609</v>
      </c>
    </row>
    <row r="859" spans="1:5">
      <c r="A859">
        <v>858</v>
      </c>
      <c r="B859" t="s">
        <v>1274</v>
      </c>
      <c r="C859" s="277">
        <f t="shared" si="13"/>
        <v>50</v>
      </c>
      <c r="D859" t="s">
        <v>1278</v>
      </c>
      <c r="E859" s="281">
        <v>45609</v>
      </c>
    </row>
    <row r="860" spans="1:5">
      <c r="A860">
        <v>859</v>
      </c>
      <c r="B860" t="s">
        <v>1273</v>
      </c>
      <c r="C860" s="277">
        <f t="shared" si="13"/>
        <v>30</v>
      </c>
      <c r="D860" t="s">
        <v>1281</v>
      </c>
      <c r="E860" s="281">
        <v>45609</v>
      </c>
    </row>
    <row r="861" spans="1:5">
      <c r="A861">
        <v>860</v>
      </c>
      <c r="B861" t="s">
        <v>1271</v>
      </c>
      <c r="C861" s="277">
        <f t="shared" si="13"/>
        <v>20</v>
      </c>
      <c r="D861" t="s">
        <v>1280</v>
      </c>
      <c r="E861" s="281">
        <v>45610</v>
      </c>
    </row>
    <row r="862" spans="1:5">
      <c r="A862">
        <v>861</v>
      </c>
      <c r="B862" t="s">
        <v>1271</v>
      </c>
      <c r="C862" s="277">
        <f t="shared" si="13"/>
        <v>20</v>
      </c>
      <c r="D862" t="s">
        <v>1277</v>
      </c>
      <c r="E862" s="281">
        <v>45611</v>
      </c>
    </row>
    <row r="863" spans="1:5">
      <c r="A863">
        <v>862</v>
      </c>
      <c r="B863" t="s">
        <v>1273</v>
      </c>
      <c r="C863" s="277">
        <f t="shared" si="13"/>
        <v>30</v>
      </c>
      <c r="D863" t="s">
        <v>1278</v>
      </c>
      <c r="E863" s="281">
        <v>45611</v>
      </c>
    </row>
    <row r="864" spans="1:5">
      <c r="A864">
        <v>863</v>
      </c>
      <c r="B864" t="s">
        <v>1270</v>
      </c>
      <c r="C864" s="277">
        <f t="shared" si="13"/>
        <v>10</v>
      </c>
      <c r="D864" t="s">
        <v>1278</v>
      </c>
      <c r="E864" s="281">
        <v>45611</v>
      </c>
    </row>
    <row r="865" spans="1:5">
      <c r="A865">
        <v>864</v>
      </c>
      <c r="B865" t="s">
        <v>1274</v>
      </c>
      <c r="C865" s="277">
        <f t="shared" si="13"/>
        <v>50</v>
      </c>
      <c r="D865" t="s">
        <v>1278</v>
      </c>
      <c r="E865" s="281">
        <v>45611</v>
      </c>
    </row>
    <row r="866" spans="1:5">
      <c r="A866">
        <v>865</v>
      </c>
      <c r="B866" t="s">
        <v>1272</v>
      </c>
      <c r="C866" s="277">
        <f t="shared" si="13"/>
        <v>80</v>
      </c>
      <c r="D866" t="s">
        <v>1277</v>
      </c>
      <c r="E866" s="281">
        <v>45611</v>
      </c>
    </row>
    <row r="867" spans="1:5">
      <c r="A867">
        <v>866</v>
      </c>
      <c r="B867" t="s">
        <v>1275</v>
      </c>
      <c r="C867" s="277">
        <f t="shared" si="13"/>
        <v>90</v>
      </c>
      <c r="D867" t="s">
        <v>1277</v>
      </c>
      <c r="E867" s="281">
        <v>45611</v>
      </c>
    </row>
    <row r="868" spans="1:5">
      <c r="A868">
        <v>867</v>
      </c>
      <c r="B868" t="s">
        <v>1272</v>
      </c>
      <c r="C868" s="277">
        <f t="shared" si="13"/>
        <v>80</v>
      </c>
      <c r="D868" t="s">
        <v>1277</v>
      </c>
      <c r="E868" s="281">
        <v>45611</v>
      </c>
    </row>
    <row r="869" spans="1:5">
      <c r="A869">
        <v>868</v>
      </c>
      <c r="B869" t="s">
        <v>1273</v>
      </c>
      <c r="C869" s="277">
        <f t="shared" si="13"/>
        <v>30</v>
      </c>
      <c r="D869" t="s">
        <v>1277</v>
      </c>
      <c r="E869" s="281">
        <v>45612</v>
      </c>
    </row>
    <row r="870" spans="1:5">
      <c r="A870">
        <v>869</v>
      </c>
      <c r="B870" t="s">
        <v>1270</v>
      </c>
      <c r="C870" s="277">
        <f t="shared" si="13"/>
        <v>10</v>
      </c>
      <c r="D870" t="s">
        <v>1278</v>
      </c>
      <c r="E870" s="281">
        <v>45612</v>
      </c>
    </row>
    <row r="871" spans="1:5">
      <c r="A871">
        <v>870</v>
      </c>
      <c r="B871" t="s">
        <v>1272</v>
      </c>
      <c r="C871" s="277">
        <f t="shared" si="13"/>
        <v>80</v>
      </c>
      <c r="D871" t="s">
        <v>1277</v>
      </c>
      <c r="E871" s="281">
        <v>45612</v>
      </c>
    </row>
    <row r="872" spans="1:5">
      <c r="A872">
        <v>871</v>
      </c>
      <c r="B872" t="s">
        <v>1273</v>
      </c>
      <c r="C872" s="277">
        <f t="shared" si="13"/>
        <v>30</v>
      </c>
      <c r="D872" t="s">
        <v>1277</v>
      </c>
      <c r="E872" s="281">
        <v>45612</v>
      </c>
    </row>
    <row r="873" spans="1:5">
      <c r="A873">
        <v>872</v>
      </c>
      <c r="B873" t="s">
        <v>1271</v>
      </c>
      <c r="C873" s="277">
        <f t="shared" si="13"/>
        <v>20</v>
      </c>
      <c r="D873" t="s">
        <v>1277</v>
      </c>
      <c r="E873" s="281">
        <v>45612</v>
      </c>
    </row>
    <row r="874" spans="1:5">
      <c r="A874">
        <v>873</v>
      </c>
      <c r="B874" t="s">
        <v>1276</v>
      </c>
      <c r="C874" s="277">
        <f t="shared" si="13"/>
        <v>120</v>
      </c>
      <c r="D874" t="s">
        <v>1279</v>
      </c>
      <c r="E874" s="281">
        <v>45612</v>
      </c>
    </row>
    <row r="875" spans="1:5">
      <c r="A875">
        <v>874</v>
      </c>
      <c r="B875" t="s">
        <v>1276</v>
      </c>
      <c r="C875" s="277">
        <f t="shared" si="13"/>
        <v>120</v>
      </c>
      <c r="D875" t="s">
        <v>1277</v>
      </c>
      <c r="E875" s="281">
        <v>45612</v>
      </c>
    </row>
    <row r="876" spans="1:5">
      <c r="A876">
        <v>875</v>
      </c>
      <c r="B876" t="s">
        <v>1270</v>
      </c>
      <c r="C876" s="277">
        <f t="shared" si="13"/>
        <v>10</v>
      </c>
      <c r="D876" t="s">
        <v>1278</v>
      </c>
      <c r="E876" s="281">
        <v>45613</v>
      </c>
    </row>
    <row r="877" spans="1:5">
      <c r="A877">
        <v>876</v>
      </c>
      <c r="B877" t="s">
        <v>1275</v>
      </c>
      <c r="C877" s="277">
        <f t="shared" si="13"/>
        <v>90</v>
      </c>
      <c r="D877" t="s">
        <v>1280</v>
      </c>
      <c r="E877" s="281">
        <v>45613</v>
      </c>
    </row>
    <row r="878" spans="1:5">
      <c r="A878">
        <v>877</v>
      </c>
      <c r="B878" t="s">
        <v>1274</v>
      </c>
      <c r="C878" s="277">
        <f t="shared" si="13"/>
        <v>50</v>
      </c>
      <c r="D878" t="s">
        <v>1278</v>
      </c>
      <c r="E878" s="281">
        <v>45613</v>
      </c>
    </row>
    <row r="879" spans="1:5">
      <c r="A879">
        <v>878</v>
      </c>
      <c r="B879" t="s">
        <v>1271</v>
      </c>
      <c r="C879" s="277">
        <f t="shared" si="13"/>
        <v>20</v>
      </c>
      <c r="D879" t="s">
        <v>1281</v>
      </c>
      <c r="E879" s="281">
        <v>45615</v>
      </c>
    </row>
    <row r="880" spans="1:5">
      <c r="A880">
        <v>879</v>
      </c>
      <c r="B880" t="s">
        <v>1276</v>
      </c>
      <c r="C880" s="277">
        <f t="shared" si="13"/>
        <v>120</v>
      </c>
      <c r="D880" t="s">
        <v>1278</v>
      </c>
      <c r="E880" s="281">
        <v>45616</v>
      </c>
    </row>
    <row r="881" spans="1:5">
      <c r="A881">
        <v>880</v>
      </c>
      <c r="B881" t="s">
        <v>1270</v>
      </c>
      <c r="C881" s="277">
        <f t="shared" si="13"/>
        <v>10</v>
      </c>
      <c r="D881" t="s">
        <v>1280</v>
      </c>
      <c r="E881" s="281">
        <v>45616</v>
      </c>
    </row>
    <row r="882" spans="1:5">
      <c r="A882">
        <v>881</v>
      </c>
      <c r="B882" t="s">
        <v>1270</v>
      </c>
      <c r="C882" s="277">
        <f t="shared" si="13"/>
        <v>10</v>
      </c>
      <c r="D882" t="s">
        <v>1278</v>
      </c>
      <c r="E882" s="281">
        <v>45616</v>
      </c>
    </row>
    <row r="883" spans="1:5">
      <c r="A883">
        <v>882</v>
      </c>
      <c r="B883" t="s">
        <v>1270</v>
      </c>
      <c r="C883" s="277">
        <f t="shared" si="13"/>
        <v>10</v>
      </c>
      <c r="D883" t="s">
        <v>1279</v>
      </c>
      <c r="E883" s="281">
        <v>45617</v>
      </c>
    </row>
    <row r="884" spans="1:5">
      <c r="A884">
        <v>883</v>
      </c>
      <c r="B884" t="s">
        <v>1270</v>
      </c>
      <c r="C884" s="277">
        <f t="shared" si="13"/>
        <v>10</v>
      </c>
      <c r="D884" t="s">
        <v>1279</v>
      </c>
      <c r="E884" s="281">
        <v>45617</v>
      </c>
    </row>
    <row r="885" spans="1:5">
      <c r="A885">
        <v>884</v>
      </c>
      <c r="B885" t="s">
        <v>1276</v>
      </c>
      <c r="C885" s="277">
        <f t="shared" si="13"/>
        <v>120</v>
      </c>
      <c r="D885" t="s">
        <v>1277</v>
      </c>
      <c r="E885" s="281">
        <v>45617</v>
      </c>
    </row>
    <row r="886" spans="1:5">
      <c r="A886">
        <v>885</v>
      </c>
      <c r="B886" t="s">
        <v>1276</v>
      </c>
      <c r="C886" s="277">
        <f t="shared" si="13"/>
        <v>120</v>
      </c>
      <c r="D886" t="s">
        <v>1277</v>
      </c>
      <c r="E886" s="281">
        <v>45618</v>
      </c>
    </row>
    <row r="887" spans="1:5">
      <c r="A887">
        <v>886</v>
      </c>
      <c r="B887" t="s">
        <v>1273</v>
      </c>
      <c r="C887" s="277">
        <f t="shared" si="13"/>
        <v>30</v>
      </c>
      <c r="D887" t="s">
        <v>1278</v>
      </c>
      <c r="E887" s="281">
        <v>45618</v>
      </c>
    </row>
    <row r="888" spans="1:5">
      <c r="A888">
        <v>887</v>
      </c>
      <c r="B888" t="s">
        <v>1274</v>
      </c>
      <c r="C888" s="277">
        <f t="shared" si="13"/>
        <v>50</v>
      </c>
      <c r="D888" t="s">
        <v>1277</v>
      </c>
      <c r="E888" s="281">
        <v>45619</v>
      </c>
    </row>
    <row r="889" spans="1:5">
      <c r="A889">
        <v>888</v>
      </c>
      <c r="B889" t="s">
        <v>1275</v>
      </c>
      <c r="C889" s="277">
        <f t="shared" si="13"/>
        <v>90</v>
      </c>
      <c r="D889" t="s">
        <v>1280</v>
      </c>
      <c r="E889" s="281">
        <v>45619</v>
      </c>
    </row>
    <row r="890" spans="1:5">
      <c r="A890">
        <v>889</v>
      </c>
      <c r="B890" t="s">
        <v>1272</v>
      </c>
      <c r="C890" s="277">
        <f t="shared" si="13"/>
        <v>80</v>
      </c>
      <c r="D890" t="s">
        <v>1279</v>
      </c>
      <c r="E890" s="281">
        <v>45619</v>
      </c>
    </row>
    <row r="891" spans="1:5">
      <c r="A891">
        <v>890</v>
      </c>
      <c r="B891" t="s">
        <v>1274</v>
      </c>
      <c r="C891" s="277">
        <f t="shared" si="13"/>
        <v>50</v>
      </c>
      <c r="D891" t="s">
        <v>1278</v>
      </c>
      <c r="E891" s="281">
        <v>45620</v>
      </c>
    </row>
    <row r="892" spans="1:5">
      <c r="A892">
        <v>891</v>
      </c>
      <c r="B892" t="s">
        <v>1271</v>
      </c>
      <c r="C892" s="277">
        <f t="shared" si="13"/>
        <v>20</v>
      </c>
      <c r="D892" t="s">
        <v>1278</v>
      </c>
      <c r="E892" s="281">
        <v>45620</v>
      </c>
    </row>
    <row r="893" spans="1:5">
      <c r="A893">
        <v>892</v>
      </c>
      <c r="B893" t="s">
        <v>1273</v>
      </c>
      <c r="C893" s="277">
        <f t="shared" si="13"/>
        <v>30</v>
      </c>
      <c r="D893" t="s">
        <v>1280</v>
      </c>
      <c r="E893" s="281">
        <v>45620</v>
      </c>
    </row>
    <row r="894" spans="1:5">
      <c r="A894">
        <v>893</v>
      </c>
      <c r="B894" t="s">
        <v>1275</v>
      </c>
      <c r="C894" s="277">
        <f t="shared" si="13"/>
        <v>90</v>
      </c>
      <c r="D894" t="s">
        <v>1281</v>
      </c>
      <c r="E894" s="281">
        <v>45621</v>
      </c>
    </row>
    <row r="895" spans="1:5">
      <c r="A895">
        <v>894</v>
      </c>
      <c r="B895" t="s">
        <v>1271</v>
      </c>
      <c r="C895" s="277">
        <f t="shared" si="13"/>
        <v>20</v>
      </c>
      <c r="D895" t="s">
        <v>1278</v>
      </c>
      <c r="E895" s="281">
        <v>45621</v>
      </c>
    </row>
    <row r="896" spans="1:5">
      <c r="A896">
        <v>895</v>
      </c>
      <c r="B896" t="s">
        <v>1274</v>
      </c>
      <c r="C896" s="277">
        <f t="shared" si="13"/>
        <v>50</v>
      </c>
      <c r="D896" t="s">
        <v>1279</v>
      </c>
      <c r="E896" s="281">
        <v>45622</v>
      </c>
    </row>
    <row r="897" spans="1:5">
      <c r="A897">
        <v>896</v>
      </c>
      <c r="B897" t="s">
        <v>1274</v>
      </c>
      <c r="C897" s="277">
        <f t="shared" si="13"/>
        <v>50</v>
      </c>
      <c r="D897" t="s">
        <v>1277</v>
      </c>
      <c r="E897" s="281">
        <v>45622</v>
      </c>
    </row>
    <row r="898" spans="1:5">
      <c r="A898">
        <v>897</v>
      </c>
      <c r="B898" t="s">
        <v>1272</v>
      </c>
      <c r="C898" s="277">
        <f t="shared" si="13"/>
        <v>80</v>
      </c>
      <c r="D898" t="s">
        <v>1279</v>
      </c>
      <c r="E898" s="281">
        <v>45623</v>
      </c>
    </row>
    <row r="899" spans="1:5">
      <c r="A899">
        <v>898</v>
      </c>
      <c r="B899" t="s">
        <v>1274</v>
      </c>
      <c r="C899" s="277">
        <f t="shared" ref="C899:C962" si="14">VLOOKUP(B899,$L$2:$M$8,2,0)</f>
        <v>50</v>
      </c>
      <c r="D899" t="s">
        <v>1277</v>
      </c>
      <c r="E899" s="281">
        <v>45623</v>
      </c>
    </row>
    <row r="900" spans="1:5">
      <c r="A900">
        <v>899</v>
      </c>
      <c r="B900" t="s">
        <v>1274</v>
      </c>
      <c r="C900" s="277">
        <f t="shared" si="14"/>
        <v>50</v>
      </c>
      <c r="D900" t="s">
        <v>1278</v>
      </c>
      <c r="E900" s="281">
        <v>45623</v>
      </c>
    </row>
    <row r="901" spans="1:5">
      <c r="A901">
        <v>900</v>
      </c>
      <c r="B901" t="s">
        <v>1274</v>
      </c>
      <c r="C901" s="277">
        <f t="shared" si="14"/>
        <v>50</v>
      </c>
      <c r="D901" t="s">
        <v>1278</v>
      </c>
      <c r="E901" s="281">
        <v>45623</v>
      </c>
    </row>
    <row r="902" spans="1:5">
      <c r="A902">
        <v>901</v>
      </c>
      <c r="B902" t="s">
        <v>1274</v>
      </c>
      <c r="C902" s="277">
        <f t="shared" si="14"/>
        <v>50</v>
      </c>
      <c r="D902" t="s">
        <v>1278</v>
      </c>
      <c r="E902" s="281">
        <v>45624</v>
      </c>
    </row>
    <row r="903" spans="1:5">
      <c r="A903">
        <v>902</v>
      </c>
      <c r="B903" t="s">
        <v>1270</v>
      </c>
      <c r="C903" s="277">
        <f t="shared" si="14"/>
        <v>10</v>
      </c>
      <c r="D903" t="s">
        <v>1277</v>
      </c>
      <c r="E903" s="281">
        <v>45624</v>
      </c>
    </row>
    <row r="904" spans="1:5">
      <c r="A904">
        <v>903</v>
      </c>
      <c r="B904" t="s">
        <v>1274</v>
      </c>
      <c r="C904" s="277">
        <f t="shared" si="14"/>
        <v>50</v>
      </c>
      <c r="D904" t="s">
        <v>1278</v>
      </c>
      <c r="E904" s="281">
        <v>45625</v>
      </c>
    </row>
    <row r="905" spans="1:5">
      <c r="A905">
        <v>904</v>
      </c>
      <c r="B905" t="s">
        <v>1275</v>
      </c>
      <c r="C905" s="277">
        <f t="shared" si="14"/>
        <v>90</v>
      </c>
      <c r="D905" t="s">
        <v>1281</v>
      </c>
      <c r="E905" s="281">
        <v>45625</v>
      </c>
    </row>
    <row r="906" spans="1:5">
      <c r="A906">
        <v>905</v>
      </c>
      <c r="B906" t="s">
        <v>1276</v>
      </c>
      <c r="C906" s="277">
        <f t="shared" si="14"/>
        <v>120</v>
      </c>
      <c r="D906" t="s">
        <v>1278</v>
      </c>
      <c r="E906" s="281">
        <v>45626</v>
      </c>
    </row>
    <row r="907" spans="1:5">
      <c r="A907">
        <v>906</v>
      </c>
      <c r="B907" t="s">
        <v>1272</v>
      </c>
      <c r="C907" s="277">
        <f t="shared" si="14"/>
        <v>80</v>
      </c>
      <c r="D907" t="s">
        <v>1277</v>
      </c>
      <c r="E907" s="281">
        <v>45626</v>
      </c>
    </row>
    <row r="908" spans="1:5">
      <c r="A908">
        <v>907</v>
      </c>
      <c r="B908" t="s">
        <v>1270</v>
      </c>
      <c r="C908" s="277">
        <f t="shared" si="14"/>
        <v>10</v>
      </c>
      <c r="D908" t="s">
        <v>1277</v>
      </c>
      <c r="E908" s="281">
        <v>45626</v>
      </c>
    </row>
    <row r="909" spans="1:5">
      <c r="A909">
        <v>908</v>
      </c>
      <c r="B909" t="s">
        <v>1272</v>
      </c>
      <c r="C909" s="277">
        <f t="shared" si="14"/>
        <v>80</v>
      </c>
      <c r="D909" t="s">
        <v>1277</v>
      </c>
      <c r="E909" s="281">
        <v>45627</v>
      </c>
    </row>
    <row r="910" spans="1:5">
      <c r="A910">
        <v>909</v>
      </c>
      <c r="B910" t="s">
        <v>1271</v>
      </c>
      <c r="C910" s="277">
        <f t="shared" si="14"/>
        <v>20</v>
      </c>
      <c r="D910" t="s">
        <v>1279</v>
      </c>
      <c r="E910" s="281">
        <v>45627</v>
      </c>
    </row>
    <row r="911" spans="1:5">
      <c r="A911">
        <v>910</v>
      </c>
      <c r="B911" t="s">
        <v>1275</v>
      </c>
      <c r="C911" s="277">
        <f t="shared" si="14"/>
        <v>90</v>
      </c>
      <c r="D911" t="s">
        <v>1277</v>
      </c>
      <c r="E911" s="281">
        <v>45628</v>
      </c>
    </row>
    <row r="912" spans="1:5">
      <c r="A912">
        <v>911</v>
      </c>
      <c r="B912" t="s">
        <v>1270</v>
      </c>
      <c r="C912" s="277">
        <f t="shared" si="14"/>
        <v>10</v>
      </c>
      <c r="D912" t="s">
        <v>1277</v>
      </c>
      <c r="E912" s="281">
        <v>45628</v>
      </c>
    </row>
    <row r="913" spans="1:5">
      <c r="A913">
        <v>912</v>
      </c>
      <c r="B913" t="s">
        <v>1270</v>
      </c>
      <c r="C913" s="277">
        <f t="shared" si="14"/>
        <v>10</v>
      </c>
      <c r="D913" t="s">
        <v>1277</v>
      </c>
      <c r="E913" s="281">
        <v>45628</v>
      </c>
    </row>
    <row r="914" spans="1:5">
      <c r="A914">
        <v>913</v>
      </c>
      <c r="B914" t="s">
        <v>1270</v>
      </c>
      <c r="C914" s="277">
        <f t="shared" si="14"/>
        <v>10</v>
      </c>
      <c r="D914" t="s">
        <v>1277</v>
      </c>
      <c r="E914" s="281">
        <v>45628</v>
      </c>
    </row>
    <row r="915" spans="1:5">
      <c r="A915">
        <v>914</v>
      </c>
      <c r="B915" t="s">
        <v>1276</v>
      </c>
      <c r="C915" s="277">
        <f t="shared" si="14"/>
        <v>120</v>
      </c>
      <c r="D915" t="s">
        <v>1280</v>
      </c>
      <c r="E915" s="281">
        <v>45628</v>
      </c>
    </row>
    <row r="916" spans="1:5">
      <c r="A916">
        <v>915</v>
      </c>
      <c r="B916" t="s">
        <v>1271</v>
      </c>
      <c r="C916" s="277">
        <f t="shared" si="14"/>
        <v>20</v>
      </c>
      <c r="D916" t="s">
        <v>1278</v>
      </c>
      <c r="E916" s="281">
        <v>45628</v>
      </c>
    </row>
    <row r="917" spans="1:5">
      <c r="A917">
        <v>916</v>
      </c>
      <c r="B917" t="s">
        <v>1273</v>
      </c>
      <c r="C917" s="277">
        <f t="shared" si="14"/>
        <v>30</v>
      </c>
      <c r="D917" t="s">
        <v>1277</v>
      </c>
      <c r="E917" s="281">
        <v>45629</v>
      </c>
    </row>
    <row r="918" spans="1:5">
      <c r="A918">
        <v>917</v>
      </c>
      <c r="B918" t="s">
        <v>1271</v>
      </c>
      <c r="C918" s="277">
        <f t="shared" si="14"/>
        <v>20</v>
      </c>
      <c r="D918" t="s">
        <v>1277</v>
      </c>
      <c r="E918" s="281">
        <v>45629</v>
      </c>
    </row>
    <row r="919" spans="1:5">
      <c r="A919">
        <v>918</v>
      </c>
      <c r="B919" t="s">
        <v>1270</v>
      </c>
      <c r="C919" s="277">
        <f t="shared" si="14"/>
        <v>10</v>
      </c>
      <c r="D919" t="s">
        <v>1277</v>
      </c>
      <c r="E919" s="281">
        <v>45629</v>
      </c>
    </row>
    <row r="920" spans="1:5">
      <c r="A920">
        <v>919</v>
      </c>
      <c r="B920" t="s">
        <v>1273</v>
      </c>
      <c r="C920" s="277">
        <f t="shared" si="14"/>
        <v>30</v>
      </c>
      <c r="D920" t="s">
        <v>1277</v>
      </c>
      <c r="E920" s="281">
        <v>45630</v>
      </c>
    </row>
    <row r="921" spans="1:5">
      <c r="A921">
        <v>920</v>
      </c>
      <c r="B921" t="s">
        <v>1276</v>
      </c>
      <c r="C921" s="277">
        <f t="shared" si="14"/>
        <v>120</v>
      </c>
      <c r="D921" t="s">
        <v>1277</v>
      </c>
      <c r="E921" s="281">
        <v>45630</v>
      </c>
    </row>
    <row r="922" spans="1:5">
      <c r="A922">
        <v>921</v>
      </c>
      <c r="B922" t="s">
        <v>1273</v>
      </c>
      <c r="C922" s="277">
        <f t="shared" si="14"/>
        <v>30</v>
      </c>
      <c r="D922" t="s">
        <v>1277</v>
      </c>
      <c r="E922" s="281">
        <v>45630</v>
      </c>
    </row>
    <row r="923" spans="1:5">
      <c r="A923">
        <v>922</v>
      </c>
      <c r="B923" t="s">
        <v>1272</v>
      </c>
      <c r="C923" s="277">
        <f t="shared" si="14"/>
        <v>80</v>
      </c>
      <c r="D923" t="s">
        <v>1277</v>
      </c>
      <c r="E923" s="281">
        <v>45631</v>
      </c>
    </row>
    <row r="924" spans="1:5">
      <c r="A924">
        <v>923</v>
      </c>
      <c r="B924" t="s">
        <v>1273</v>
      </c>
      <c r="C924" s="277">
        <f t="shared" si="14"/>
        <v>30</v>
      </c>
      <c r="D924" t="s">
        <v>1280</v>
      </c>
      <c r="E924" s="281">
        <v>45631</v>
      </c>
    </row>
    <row r="925" spans="1:5">
      <c r="A925">
        <v>924</v>
      </c>
      <c r="B925" t="s">
        <v>1276</v>
      </c>
      <c r="C925" s="277">
        <f t="shared" si="14"/>
        <v>120</v>
      </c>
      <c r="D925" t="s">
        <v>1277</v>
      </c>
      <c r="E925" s="281">
        <v>45631</v>
      </c>
    </row>
    <row r="926" spans="1:5">
      <c r="A926">
        <v>925</v>
      </c>
      <c r="B926" t="s">
        <v>1275</v>
      </c>
      <c r="C926" s="277">
        <f t="shared" si="14"/>
        <v>90</v>
      </c>
      <c r="D926" t="s">
        <v>1277</v>
      </c>
      <c r="E926" s="281">
        <v>45631</v>
      </c>
    </row>
    <row r="927" spans="1:5">
      <c r="A927">
        <v>926</v>
      </c>
      <c r="B927" t="s">
        <v>1270</v>
      </c>
      <c r="C927" s="277">
        <f t="shared" si="14"/>
        <v>10</v>
      </c>
      <c r="D927" t="s">
        <v>1277</v>
      </c>
      <c r="E927" s="281">
        <v>45632</v>
      </c>
    </row>
    <row r="928" spans="1:5">
      <c r="A928">
        <v>927</v>
      </c>
      <c r="B928" t="s">
        <v>1274</v>
      </c>
      <c r="C928" s="277">
        <f t="shared" si="14"/>
        <v>50</v>
      </c>
      <c r="D928" t="s">
        <v>1279</v>
      </c>
      <c r="E928" s="281">
        <v>45632</v>
      </c>
    </row>
    <row r="929" spans="1:5">
      <c r="A929">
        <v>928</v>
      </c>
      <c r="B929" t="s">
        <v>1272</v>
      </c>
      <c r="C929" s="277">
        <f t="shared" si="14"/>
        <v>80</v>
      </c>
      <c r="D929" t="s">
        <v>1278</v>
      </c>
      <c r="E929" s="281">
        <v>45632</v>
      </c>
    </row>
    <row r="930" spans="1:5">
      <c r="A930">
        <v>929</v>
      </c>
      <c r="B930" t="s">
        <v>1276</v>
      </c>
      <c r="C930" s="277">
        <f t="shared" si="14"/>
        <v>120</v>
      </c>
      <c r="D930" t="s">
        <v>1279</v>
      </c>
      <c r="E930" s="281">
        <v>45633</v>
      </c>
    </row>
    <row r="931" spans="1:5">
      <c r="A931">
        <v>930</v>
      </c>
      <c r="B931" t="s">
        <v>1274</v>
      </c>
      <c r="C931" s="277">
        <f t="shared" si="14"/>
        <v>50</v>
      </c>
      <c r="D931" t="s">
        <v>1277</v>
      </c>
      <c r="E931" s="281">
        <v>45634</v>
      </c>
    </row>
    <row r="932" spans="1:5">
      <c r="A932">
        <v>931</v>
      </c>
      <c r="B932" t="s">
        <v>1275</v>
      </c>
      <c r="C932" s="277">
        <f t="shared" si="14"/>
        <v>90</v>
      </c>
      <c r="D932" t="s">
        <v>1277</v>
      </c>
      <c r="E932" s="281">
        <v>45634</v>
      </c>
    </row>
    <row r="933" spans="1:5">
      <c r="A933">
        <v>932</v>
      </c>
      <c r="B933" t="s">
        <v>1273</v>
      </c>
      <c r="C933" s="277">
        <f t="shared" si="14"/>
        <v>30</v>
      </c>
      <c r="D933" t="s">
        <v>1281</v>
      </c>
      <c r="E933" s="281">
        <v>45635</v>
      </c>
    </row>
    <row r="934" spans="1:5">
      <c r="A934">
        <v>933</v>
      </c>
      <c r="B934" t="s">
        <v>1271</v>
      </c>
      <c r="C934" s="277">
        <f t="shared" si="14"/>
        <v>20</v>
      </c>
      <c r="D934" t="s">
        <v>1277</v>
      </c>
      <c r="E934" s="281">
        <v>45635</v>
      </c>
    </row>
    <row r="935" spans="1:5">
      <c r="A935">
        <v>934</v>
      </c>
      <c r="B935" t="s">
        <v>1270</v>
      </c>
      <c r="C935" s="277">
        <f t="shared" si="14"/>
        <v>10</v>
      </c>
      <c r="D935" t="s">
        <v>1280</v>
      </c>
      <c r="E935" s="281">
        <v>45636</v>
      </c>
    </row>
    <row r="936" spans="1:5">
      <c r="A936">
        <v>935</v>
      </c>
      <c r="B936" t="s">
        <v>1274</v>
      </c>
      <c r="C936" s="277">
        <f t="shared" si="14"/>
        <v>50</v>
      </c>
      <c r="D936" t="s">
        <v>1277</v>
      </c>
      <c r="E936" s="281">
        <v>45637</v>
      </c>
    </row>
    <row r="937" spans="1:5">
      <c r="A937">
        <v>936</v>
      </c>
      <c r="B937" t="s">
        <v>1276</v>
      </c>
      <c r="C937" s="277">
        <f t="shared" si="14"/>
        <v>120</v>
      </c>
      <c r="D937" t="s">
        <v>1277</v>
      </c>
      <c r="E937" s="281">
        <v>45637</v>
      </c>
    </row>
    <row r="938" spans="1:5">
      <c r="A938">
        <v>937</v>
      </c>
      <c r="B938" t="s">
        <v>1274</v>
      </c>
      <c r="C938" s="277">
        <f t="shared" si="14"/>
        <v>50</v>
      </c>
      <c r="D938" t="s">
        <v>1277</v>
      </c>
      <c r="E938" s="281">
        <v>45637</v>
      </c>
    </row>
    <row r="939" spans="1:5">
      <c r="A939">
        <v>938</v>
      </c>
      <c r="B939" t="s">
        <v>1276</v>
      </c>
      <c r="C939" s="277">
        <f t="shared" si="14"/>
        <v>120</v>
      </c>
      <c r="D939" t="s">
        <v>1277</v>
      </c>
      <c r="E939" s="281">
        <v>45637</v>
      </c>
    </row>
    <row r="940" spans="1:5">
      <c r="A940">
        <v>939</v>
      </c>
      <c r="B940" t="s">
        <v>1274</v>
      </c>
      <c r="C940" s="277">
        <f t="shared" si="14"/>
        <v>50</v>
      </c>
      <c r="D940" t="s">
        <v>1277</v>
      </c>
      <c r="E940" s="281">
        <v>45637</v>
      </c>
    </row>
    <row r="941" spans="1:5">
      <c r="A941">
        <v>940</v>
      </c>
      <c r="B941" t="s">
        <v>1275</v>
      </c>
      <c r="C941" s="277">
        <f t="shared" si="14"/>
        <v>90</v>
      </c>
      <c r="D941" t="s">
        <v>1277</v>
      </c>
      <c r="E941" s="281">
        <v>45638</v>
      </c>
    </row>
    <row r="942" spans="1:5">
      <c r="A942">
        <v>941</v>
      </c>
      <c r="B942" t="s">
        <v>1271</v>
      </c>
      <c r="C942" s="277">
        <f t="shared" si="14"/>
        <v>20</v>
      </c>
      <c r="D942" t="s">
        <v>1277</v>
      </c>
      <c r="E942" s="281">
        <v>45638</v>
      </c>
    </row>
    <row r="943" spans="1:5">
      <c r="A943">
        <v>942</v>
      </c>
      <c r="B943" t="s">
        <v>1273</v>
      </c>
      <c r="C943" s="277">
        <f t="shared" si="14"/>
        <v>30</v>
      </c>
      <c r="D943" t="s">
        <v>1281</v>
      </c>
      <c r="E943" s="281">
        <v>45638</v>
      </c>
    </row>
    <row r="944" spans="1:5">
      <c r="A944">
        <v>943</v>
      </c>
      <c r="B944" t="s">
        <v>1270</v>
      </c>
      <c r="C944" s="277">
        <f t="shared" si="14"/>
        <v>10</v>
      </c>
      <c r="D944" t="s">
        <v>1278</v>
      </c>
      <c r="E944" s="281">
        <v>45639</v>
      </c>
    </row>
    <row r="945" spans="1:5">
      <c r="A945">
        <v>944</v>
      </c>
      <c r="B945" t="s">
        <v>1275</v>
      </c>
      <c r="C945" s="277">
        <f t="shared" si="14"/>
        <v>90</v>
      </c>
      <c r="D945" t="s">
        <v>1279</v>
      </c>
      <c r="E945" s="281">
        <v>45639</v>
      </c>
    </row>
    <row r="946" spans="1:5">
      <c r="A946">
        <v>945</v>
      </c>
      <c r="B946" t="s">
        <v>1274</v>
      </c>
      <c r="C946" s="277">
        <f t="shared" si="14"/>
        <v>50</v>
      </c>
      <c r="D946" t="s">
        <v>1277</v>
      </c>
      <c r="E946" s="281">
        <v>45639</v>
      </c>
    </row>
    <row r="947" spans="1:5">
      <c r="A947">
        <v>946</v>
      </c>
      <c r="B947" t="s">
        <v>1272</v>
      </c>
      <c r="C947" s="277">
        <f t="shared" si="14"/>
        <v>80</v>
      </c>
      <c r="D947" t="s">
        <v>1277</v>
      </c>
      <c r="E947" s="281">
        <v>45639</v>
      </c>
    </row>
    <row r="948" spans="1:5">
      <c r="A948">
        <v>947</v>
      </c>
      <c r="B948" t="s">
        <v>1274</v>
      </c>
      <c r="C948" s="277">
        <f t="shared" si="14"/>
        <v>50</v>
      </c>
      <c r="D948" t="s">
        <v>1278</v>
      </c>
      <c r="E948" s="281">
        <v>45639</v>
      </c>
    </row>
    <row r="949" spans="1:5">
      <c r="A949">
        <v>948</v>
      </c>
      <c r="B949" t="s">
        <v>1272</v>
      </c>
      <c r="C949" s="277">
        <f t="shared" si="14"/>
        <v>80</v>
      </c>
      <c r="D949" t="s">
        <v>1278</v>
      </c>
      <c r="E949" s="281">
        <v>45639</v>
      </c>
    </row>
    <row r="950" spans="1:5">
      <c r="A950">
        <v>949</v>
      </c>
      <c r="B950" t="s">
        <v>1274</v>
      </c>
      <c r="C950" s="277">
        <f t="shared" si="14"/>
        <v>50</v>
      </c>
      <c r="D950" t="s">
        <v>1277</v>
      </c>
      <c r="E950" s="281">
        <v>45639</v>
      </c>
    </row>
    <row r="951" spans="1:5">
      <c r="A951">
        <v>950</v>
      </c>
      <c r="B951" t="s">
        <v>1273</v>
      </c>
      <c r="C951" s="277">
        <f t="shared" si="14"/>
        <v>30</v>
      </c>
      <c r="D951" t="s">
        <v>1280</v>
      </c>
      <c r="E951" s="281">
        <v>45639</v>
      </c>
    </row>
    <row r="952" spans="1:5">
      <c r="A952">
        <v>951</v>
      </c>
      <c r="B952" t="s">
        <v>1273</v>
      </c>
      <c r="C952" s="277">
        <f t="shared" si="14"/>
        <v>30</v>
      </c>
      <c r="D952" t="s">
        <v>1279</v>
      </c>
      <c r="E952" s="281">
        <v>45640</v>
      </c>
    </row>
    <row r="953" spans="1:5">
      <c r="A953">
        <v>952</v>
      </c>
      <c r="B953" t="s">
        <v>1272</v>
      </c>
      <c r="C953" s="277">
        <f t="shared" si="14"/>
        <v>80</v>
      </c>
      <c r="D953" t="s">
        <v>1277</v>
      </c>
      <c r="E953" s="281">
        <v>45640</v>
      </c>
    </row>
    <row r="954" spans="1:5">
      <c r="A954">
        <v>953</v>
      </c>
      <c r="B954" t="s">
        <v>1275</v>
      </c>
      <c r="C954" s="277">
        <f t="shared" si="14"/>
        <v>90</v>
      </c>
      <c r="D954" t="s">
        <v>1279</v>
      </c>
      <c r="E954" s="281">
        <v>45640</v>
      </c>
    </row>
    <row r="955" spans="1:5">
      <c r="A955">
        <v>954</v>
      </c>
      <c r="B955" t="s">
        <v>1276</v>
      </c>
      <c r="C955" s="277">
        <f t="shared" si="14"/>
        <v>120</v>
      </c>
      <c r="D955" t="s">
        <v>1280</v>
      </c>
      <c r="E955" s="281">
        <v>45640</v>
      </c>
    </row>
    <row r="956" spans="1:5">
      <c r="A956">
        <v>955</v>
      </c>
      <c r="B956" t="s">
        <v>1271</v>
      </c>
      <c r="C956" s="277">
        <f t="shared" si="14"/>
        <v>20</v>
      </c>
      <c r="D956" t="s">
        <v>1279</v>
      </c>
      <c r="E956" s="281">
        <v>45642</v>
      </c>
    </row>
    <row r="957" spans="1:5">
      <c r="A957">
        <v>956</v>
      </c>
      <c r="B957" t="s">
        <v>1273</v>
      </c>
      <c r="C957" s="277">
        <f t="shared" si="14"/>
        <v>30</v>
      </c>
      <c r="D957" t="s">
        <v>1278</v>
      </c>
      <c r="E957" s="281">
        <v>45642</v>
      </c>
    </row>
    <row r="958" spans="1:5">
      <c r="A958">
        <v>957</v>
      </c>
      <c r="B958" t="s">
        <v>1272</v>
      </c>
      <c r="C958" s="277">
        <f t="shared" si="14"/>
        <v>80</v>
      </c>
      <c r="D958" t="s">
        <v>1278</v>
      </c>
      <c r="E958" s="281">
        <v>45642</v>
      </c>
    </row>
    <row r="959" spans="1:5">
      <c r="A959">
        <v>958</v>
      </c>
      <c r="B959" t="s">
        <v>1275</v>
      </c>
      <c r="C959" s="277">
        <f t="shared" si="14"/>
        <v>90</v>
      </c>
      <c r="D959" t="s">
        <v>1277</v>
      </c>
      <c r="E959" s="281">
        <v>45642</v>
      </c>
    </row>
    <row r="960" spans="1:5">
      <c r="A960">
        <v>959</v>
      </c>
      <c r="B960" t="s">
        <v>1272</v>
      </c>
      <c r="C960" s="277">
        <f t="shared" si="14"/>
        <v>80</v>
      </c>
      <c r="D960" t="s">
        <v>1278</v>
      </c>
      <c r="E960" s="281">
        <v>45642</v>
      </c>
    </row>
    <row r="961" spans="1:5">
      <c r="A961">
        <v>960</v>
      </c>
      <c r="B961" t="s">
        <v>1276</v>
      </c>
      <c r="C961" s="277">
        <f t="shared" si="14"/>
        <v>120</v>
      </c>
      <c r="D961" t="s">
        <v>1277</v>
      </c>
      <c r="E961" s="281">
        <v>45642</v>
      </c>
    </row>
    <row r="962" spans="1:5">
      <c r="A962">
        <v>961</v>
      </c>
      <c r="B962" t="s">
        <v>1276</v>
      </c>
      <c r="C962" s="277">
        <f t="shared" si="14"/>
        <v>120</v>
      </c>
      <c r="D962" t="s">
        <v>1278</v>
      </c>
      <c r="E962" s="281">
        <v>45643</v>
      </c>
    </row>
    <row r="963" spans="1:5">
      <c r="A963">
        <v>962</v>
      </c>
      <c r="B963" t="s">
        <v>1273</v>
      </c>
      <c r="C963" s="277">
        <f t="shared" ref="C963:C1001" si="15">VLOOKUP(B963,$L$2:$M$8,2,0)</f>
        <v>30</v>
      </c>
      <c r="D963" t="s">
        <v>1281</v>
      </c>
      <c r="E963" s="281">
        <v>45643</v>
      </c>
    </row>
    <row r="964" spans="1:5">
      <c r="A964">
        <v>963</v>
      </c>
      <c r="B964" t="s">
        <v>1273</v>
      </c>
      <c r="C964" s="277">
        <f t="shared" si="15"/>
        <v>30</v>
      </c>
      <c r="D964" t="s">
        <v>1277</v>
      </c>
      <c r="E964" s="281">
        <v>45643</v>
      </c>
    </row>
    <row r="965" spans="1:5">
      <c r="A965">
        <v>964</v>
      </c>
      <c r="B965" t="s">
        <v>1274</v>
      </c>
      <c r="C965" s="277">
        <f t="shared" si="15"/>
        <v>50</v>
      </c>
      <c r="D965" t="s">
        <v>1277</v>
      </c>
      <c r="E965" s="281">
        <v>45644</v>
      </c>
    </row>
    <row r="966" spans="1:5">
      <c r="A966">
        <v>965</v>
      </c>
      <c r="B966" t="s">
        <v>1274</v>
      </c>
      <c r="C966" s="277">
        <f t="shared" si="15"/>
        <v>50</v>
      </c>
      <c r="D966" t="s">
        <v>1277</v>
      </c>
      <c r="E966" s="281">
        <v>45644</v>
      </c>
    </row>
    <row r="967" spans="1:5">
      <c r="A967">
        <v>966</v>
      </c>
      <c r="B967" t="s">
        <v>1274</v>
      </c>
      <c r="C967" s="277">
        <f t="shared" si="15"/>
        <v>50</v>
      </c>
      <c r="D967" t="s">
        <v>1277</v>
      </c>
      <c r="E967" s="281">
        <v>45644</v>
      </c>
    </row>
    <row r="968" spans="1:5">
      <c r="A968">
        <v>967</v>
      </c>
      <c r="B968" t="s">
        <v>1273</v>
      </c>
      <c r="C968" s="277">
        <f t="shared" si="15"/>
        <v>30</v>
      </c>
      <c r="D968" t="s">
        <v>1278</v>
      </c>
      <c r="E968" s="281">
        <v>45645</v>
      </c>
    </row>
    <row r="969" spans="1:5">
      <c r="A969">
        <v>968</v>
      </c>
      <c r="B969" t="s">
        <v>1270</v>
      </c>
      <c r="C969" s="277">
        <f t="shared" si="15"/>
        <v>10</v>
      </c>
      <c r="D969" t="s">
        <v>1278</v>
      </c>
      <c r="E969" s="281">
        <v>45645</v>
      </c>
    </row>
    <row r="970" spans="1:5">
      <c r="A970">
        <v>969</v>
      </c>
      <c r="B970" t="s">
        <v>1272</v>
      </c>
      <c r="C970" s="277">
        <f t="shared" si="15"/>
        <v>80</v>
      </c>
      <c r="D970" t="s">
        <v>1278</v>
      </c>
      <c r="E970" s="281">
        <v>45646</v>
      </c>
    </row>
    <row r="971" spans="1:5">
      <c r="A971">
        <v>970</v>
      </c>
      <c r="B971" t="s">
        <v>1274</v>
      </c>
      <c r="C971" s="277">
        <f t="shared" si="15"/>
        <v>50</v>
      </c>
      <c r="D971" t="s">
        <v>1277</v>
      </c>
      <c r="E971" s="281">
        <v>45646</v>
      </c>
    </row>
    <row r="972" spans="1:5">
      <c r="A972">
        <v>971</v>
      </c>
      <c r="B972" t="s">
        <v>1274</v>
      </c>
      <c r="C972" s="277">
        <f t="shared" si="15"/>
        <v>50</v>
      </c>
      <c r="D972" t="s">
        <v>1278</v>
      </c>
      <c r="E972" s="281">
        <v>45646</v>
      </c>
    </row>
    <row r="973" spans="1:5">
      <c r="A973">
        <v>972</v>
      </c>
      <c r="B973" t="s">
        <v>1272</v>
      </c>
      <c r="C973" s="277">
        <f t="shared" si="15"/>
        <v>80</v>
      </c>
      <c r="D973" t="s">
        <v>1280</v>
      </c>
      <c r="E973" s="281">
        <v>45646</v>
      </c>
    </row>
    <row r="974" spans="1:5">
      <c r="A974">
        <v>973</v>
      </c>
      <c r="B974" t="s">
        <v>1272</v>
      </c>
      <c r="C974" s="277">
        <f t="shared" si="15"/>
        <v>80</v>
      </c>
      <c r="D974" t="s">
        <v>1277</v>
      </c>
      <c r="E974" s="281">
        <v>45646</v>
      </c>
    </row>
    <row r="975" spans="1:5">
      <c r="A975">
        <v>974</v>
      </c>
      <c r="B975" t="s">
        <v>1275</v>
      </c>
      <c r="C975" s="277">
        <f t="shared" si="15"/>
        <v>90</v>
      </c>
      <c r="D975" t="s">
        <v>1277</v>
      </c>
      <c r="E975" s="281">
        <v>45647</v>
      </c>
    </row>
    <row r="976" spans="1:5">
      <c r="A976">
        <v>975</v>
      </c>
      <c r="B976" t="s">
        <v>1271</v>
      </c>
      <c r="C976" s="277">
        <f t="shared" si="15"/>
        <v>20</v>
      </c>
      <c r="D976" t="s">
        <v>1277</v>
      </c>
      <c r="E976" s="281">
        <v>45647</v>
      </c>
    </row>
    <row r="977" spans="1:5">
      <c r="A977">
        <v>976</v>
      </c>
      <c r="B977" t="s">
        <v>1272</v>
      </c>
      <c r="C977" s="277">
        <f t="shared" si="15"/>
        <v>80</v>
      </c>
      <c r="D977" t="s">
        <v>1281</v>
      </c>
      <c r="E977" s="281">
        <v>45647</v>
      </c>
    </row>
    <row r="978" spans="1:5">
      <c r="A978">
        <v>977</v>
      </c>
      <c r="B978" t="s">
        <v>1270</v>
      </c>
      <c r="C978" s="277">
        <f t="shared" si="15"/>
        <v>10</v>
      </c>
      <c r="D978" t="s">
        <v>1277</v>
      </c>
      <c r="E978" s="281">
        <v>45647</v>
      </c>
    </row>
    <row r="979" spans="1:5">
      <c r="A979">
        <v>978</v>
      </c>
      <c r="B979" t="s">
        <v>1276</v>
      </c>
      <c r="C979" s="277">
        <f t="shared" si="15"/>
        <v>120</v>
      </c>
      <c r="D979" t="s">
        <v>1280</v>
      </c>
      <c r="E979" s="281">
        <v>45648</v>
      </c>
    </row>
    <row r="980" spans="1:5">
      <c r="A980">
        <v>979</v>
      </c>
      <c r="B980" t="s">
        <v>1273</v>
      </c>
      <c r="C980" s="277">
        <f t="shared" si="15"/>
        <v>30</v>
      </c>
      <c r="D980" t="s">
        <v>1278</v>
      </c>
      <c r="E980" s="281">
        <v>45648</v>
      </c>
    </row>
    <row r="981" spans="1:5">
      <c r="A981">
        <v>980</v>
      </c>
      <c r="B981" t="s">
        <v>1276</v>
      </c>
      <c r="C981" s="277">
        <f t="shared" si="15"/>
        <v>120</v>
      </c>
      <c r="D981" t="s">
        <v>1281</v>
      </c>
      <c r="E981" s="281">
        <v>45648</v>
      </c>
    </row>
    <row r="982" spans="1:5">
      <c r="A982">
        <v>981</v>
      </c>
      <c r="B982" t="s">
        <v>1274</v>
      </c>
      <c r="C982" s="277">
        <f t="shared" si="15"/>
        <v>50</v>
      </c>
      <c r="D982" t="s">
        <v>1277</v>
      </c>
      <c r="E982" s="281">
        <v>45649</v>
      </c>
    </row>
    <row r="983" spans="1:5">
      <c r="A983">
        <v>982</v>
      </c>
      <c r="B983" t="s">
        <v>1270</v>
      </c>
      <c r="C983" s="277">
        <f t="shared" si="15"/>
        <v>10</v>
      </c>
      <c r="D983" t="s">
        <v>1277</v>
      </c>
      <c r="E983" s="281">
        <v>45649</v>
      </c>
    </row>
    <row r="984" spans="1:5">
      <c r="A984">
        <v>983</v>
      </c>
      <c r="B984" t="s">
        <v>1270</v>
      </c>
      <c r="C984" s="277">
        <f t="shared" si="15"/>
        <v>10</v>
      </c>
      <c r="D984" t="s">
        <v>1278</v>
      </c>
      <c r="E984" s="281">
        <v>45649</v>
      </c>
    </row>
    <row r="985" spans="1:5">
      <c r="A985">
        <v>984</v>
      </c>
      <c r="B985" t="s">
        <v>1271</v>
      </c>
      <c r="C985" s="277">
        <f t="shared" si="15"/>
        <v>20</v>
      </c>
      <c r="D985" t="s">
        <v>1278</v>
      </c>
      <c r="E985" s="281">
        <v>45651</v>
      </c>
    </row>
    <row r="986" spans="1:5">
      <c r="A986">
        <v>985</v>
      </c>
      <c r="B986" t="s">
        <v>1274</v>
      </c>
      <c r="C986" s="277">
        <f t="shared" si="15"/>
        <v>50</v>
      </c>
      <c r="D986" t="s">
        <v>1277</v>
      </c>
      <c r="E986" s="281">
        <v>45651</v>
      </c>
    </row>
    <row r="987" spans="1:5">
      <c r="A987">
        <v>986</v>
      </c>
      <c r="B987" t="s">
        <v>1270</v>
      </c>
      <c r="C987" s="277">
        <f t="shared" si="15"/>
        <v>10</v>
      </c>
      <c r="D987" t="s">
        <v>1277</v>
      </c>
      <c r="E987" s="281">
        <v>45652</v>
      </c>
    </row>
    <row r="988" spans="1:5">
      <c r="A988">
        <v>987</v>
      </c>
      <c r="B988" t="s">
        <v>1272</v>
      </c>
      <c r="C988" s="277">
        <f t="shared" si="15"/>
        <v>80</v>
      </c>
      <c r="D988" t="s">
        <v>1279</v>
      </c>
      <c r="E988" s="281">
        <v>45652</v>
      </c>
    </row>
    <row r="989" spans="1:5">
      <c r="A989">
        <v>988</v>
      </c>
      <c r="B989" t="s">
        <v>1270</v>
      </c>
      <c r="C989" s="277">
        <f t="shared" si="15"/>
        <v>10</v>
      </c>
      <c r="D989" t="s">
        <v>1277</v>
      </c>
      <c r="E989" s="281">
        <v>45652</v>
      </c>
    </row>
    <row r="990" spans="1:5">
      <c r="A990">
        <v>989</v>
      </c>
      <c r="B990" t="s">
        <v>1272</v>
      </c>
      <c r="C990" s="277">
        <f t="shared" si="15"/>
        <v>80</v>
      </c>
      <c r="D990" t="s">
        <v>1278</v>
      </c>
      <c r="E990" s="281">
        <v>45653</v>
      </c>
    </row>
    <row r="991" spans="1:5">
      <c r="A991">
        <v>990</v>
      </c>
      <c r="B991" t="s">
        <v>1276</v>
      </c>
      <c r="C991" s="277">
        <f t="shared" si="15"/>
        <v>120</v>
      </c>
      <c r="D991" t="s">
        <v>1280</v>
      </c>
      <c r="E991" s="281">
        <v>45654</v>
      </c>
    </row>
    <row r="992" spans="1:5">
      <c r="A992">
        <v>991</v>
      </c>
      <c r="B992" t="s">
        <v>1276</v>
      </c>
      <c r="C992" s="277">
        <f t="shared" si="15"/>
        <v>120</v>
      </c>
      <c r="D992" t="s">
        <v>1277</v>
      </c>
      <c r="E992" s="281">
        <v>45654</v>
      </c>
    </row>
    <row r="993" spans="1:5">
      <c r="A993">
        <v>992</v>
      </c>
      <c r="B993" t="s">
        <v>1274</v>
      </c>
      <c r="C993" s="277">
        <f t="shared" si="15"/>
        <v>50</v>
      </c>
      <c r="D993" t="s">
        <v>1277</v>
      </c>
      <c r="E993" s="281">
        <v>45655</v>
      </c>
    </row>
    <row r="994" spans="1:5">
      <c r="A994">
        <v>993</v>
      </c>
      <c r="B994" t="s">
        <v>1273</v>
      </c>
      <c r="C994" s="277">
        <f t="shared" si="15"/>
        <v>30</v>
      </c>
      <c r="D994" t="s">
        <v>1279</v>
      </c>
      <c r="E994" s="281">
        <v>45655</v>
      </c>
    </row>
    <row r="995" spans="1:5">
      <c r="A995">
        <v>994</v>
      </c>
      <c r="B995" t="s">
        <v>1276</v>
      </c>
      <c r="C995" s="277">
        <f t="shared" si="15"/>
        <v>120</v>
      </c>
      <c r="D995" t="s">
        <v>1277</v>
      </c>
      <c r="E995" s="281">
        <v>45655</v>
      </c>
    </row>
    <row r="996" spans="1:5">
      <c r="A996">
        <v>995</v>
      </c>
      <c r="B996" t="s">
        <v>1270</v>
      </c>
      <c r="C996" s="277">
        <f t="shared" si="15"/>
        <v>10</v>
      </c>
      <c r="D996" t="s">
        <v>1277</v>
      </c>
      <c r="E996" s="281">
        <v>45655</v>
      </c>
    </row>
    <row r="997" spans="1:5">
      <c r="A997">
        <v>996</v>
      </c>
      <c r="B997" t="s">
        <v>1275</v>
      </c>
      <c r="C997" s="277">
        <f t="shared" si="15"/>
        <v>90</v>
      </c>
      <c r="D997" t="s">
        <v>1277</v>
      </c>
      <c r="E997" s="281">
        <v>45656</v>
      </c>
    </row>
    <row r="998" spans="1:5">
      <c r="A998">
        <v>997</v>
      </c>
      <c r="B998" t="s">
        <v>1271</v>
      </c>
      <c r="C998" s="277">
        <f t="shared" si="15"/>
        <v>20</v>
      </c>
      <c r="D998" t="s">
        <v>1279</v>
      </c>
      <c r="E998" s="281">
        <v>45657</v>
      </c>
    </row>
    <row r="999" spans="1:5">
      <c r="A999">
        <v>998</v>
      </c>
      <c r="B999" t="s">
        <v>1273</v>
      </c>
      <c r="C999" s="277">
        <f t="shared" si="15"/>
        <v>30</v>
      </c>
      <c r="D999" t="s">
        <v>1278</v>
      </c>
      <c r="E999" s="281">
        <v>45657</v>
      </c>
    </row>
    <row r="1000" spans="1:5">
      <c r="A1000">
        <v>999</v>
      </c>
      <c r="B1000" t="s">
        <v>1271</v>
      </c>
      <c r="C1000" s="277">
        <f t="shared" si="15"/>
        <v>20</v>
      </c>
      <c r="D1000" t="s">
        <v>1281</v>
      </c>
      <c r="E1000" s="281">
        <v>45657</v>
      </c>
    </row>
    <row r="1001" spans="1:5">
      <c r="A1001">
        <v>1000</v>
      </c>
      <c r="B1001" t="s">
        <v>1276</v>
      </c>
      <c r="C1001" s="277">
        <f t="shared" si="15"/>
        <v>120</v>
      </c>
      <c r="D1001" t="s">
        <v>1279</v>
      </c>
      <c r="E1001" s="281">
        <v>45657</v>
      </c>
    </row>
  </sheetData>
  <sortState xmlns:xlrd2="http://schemas.microsoft.com/office/spreadsheetml/2017/richdata2" ref="E2:E1001">
    <sortCondition ref="E2:E1001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251B4-09FE-41E6-9A6B-93E273D5B1E7}">
  <sheetPr>
    <tabColor rgb="FFFFC000"/>
  </sheetPr>
  <dimension ref="C4:E23"/>
  <sheetViews>
    <sheetView tabSelected="1" workbookViewId="0">
      <selection activeCell="C8" sqref="C8:E20"/>
    </sheetView>
  </sheetViews>
  <sheetFormatPr defaultRowHeight="14.4"/>
  <cols>
    <col min="3" max="3" width="10.109375" bestFit="1" customWidth="1"/>
  </cols>
  <sheetData>
    <row r="4" spans="3:5">
      <c r="D4" t="s">
        <v>1259</v>
      </c>
      <c r="E4">
        <v>60</v>
      </c>
    </row>
    <row r="5" spans="3:5">
      <c r="D5" t="s">
        <v>1293</v>
      </c>
      <c r="E5">
        <v>40</v>
      </c>
    </row>
    <row r="10" spans="3:5">
      <c r="C10" t="s">
        <v>1294</v>
      </c>
      <c r="D10" t="s">
        <v>1295</v>
      </c>
    </row>
    <row r="11" spans="3:5">
      <c r="C11" s="281">
        <v>45615</v>
      </c>
      <c r="D11">
        <v>1</v>
      </c>
    </row>
    <row r="12" spans="3:5">
      <c r="C12" s="281">
        <v>45616</v>
      </c>
      <c r="D12">
        <v>2</v>
      </c>
    </row>
    <row r="13" spans="3:5">
      <c r="C13" s="281">
        <v>45617</v>
      </c>
      <c r="D13">
        <v>3</v>
      </c>
    </row>
    <row r="14" spans="3:5">
      <c r="C14" s="281">
        <v>45618</v>
      </c>
      <c r="D14">
        <v>4</v>
      </c>
    </row>
    <row r="15" spans="3:5">
      <c r="C15" s="281">
        <v>45619</v>
      </c>
      <c r="D15">
        <v>5</v>
      </c>
    </row>
    <row r="16" spans="3:5">
      <c r="C16" s="281">
        <v>45620</v>
      </c>
      <c r="D16">
        <v>6</v>
      </c>
    </row>
    <row r="17" spans="3:5">
      <c r="C17" s="281">
        <v>45621</v>
      </c>
      <c r="D17">
        <v>7</v>
      </c>
    </row>
    <row r="18" spans="3:5">
      <c r="C18" s="281">
        <v>45622</v>
      </c>
      <c r="D18">
        <v>8</v>
      </c>
    </row>
    <row r="19" spans="3:5">
      <c r="C19" s="281">
        <v>45623</v>
      </c>
      <c r="D19">
        <v>9</v>
      </c>
    </row>
    <row r="20" spans="3:5">
      <c r="C20" s="281">
        <v>45624</v>
      </c>
      <c r="D20">
        <v>10</v>
      </c>
    </row>
    <row r="23" spans="3:5" ht="46.2">
      <c r="E23" s="328" t="s">
        <v>1296</v>
      </c>
    </row>
  </sheetData>
  <hyperlinks>
    <hyperlink ref="E23" r:id="rId1" xr:uid="{44F39718-AE0E-4D36-A228-690348BA0A2B}"/>
  </hyperlinks>
  <pageMargins left="0.7" right="0.7" top="0.75" bottom="0.75" header="0.3" footer="0.3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8CFAD-C927-43CB-B62D-F2291B6C8DE8}">
  <sheetPr>
    <tabColor rgb="FFFFC000"/>
  </sheetPr>
  <dimension ref="A1:H492"/>
  <sheetViews>
    <sheetView showGridLines="0" workbookViewId="0">
      <selection activeCell="B2" sqref="B2:B6"/>
    </sheetView>
  </sheetViews>
  <sheetFormatPr defaultRowHeight="14.4"/>
  <cols>
    <col min="1" max="1" width="8.88671875" style="30"/>
    <col min="2" max="2" width="15" style="30" customWidth="1"/>
    <col min="3" max="3" width="17.88671875" style="30" customWidth="1"/>
    <col min="4" max="8" width="8.88671875" style="30"/>
    <col min="9" max="9" width="9.109375" customWidth="1"/>
  </cols>
  <sheetData>
    <row r="1" spans="1:8">
      <c r="A1" s="77" t="s">
        <v>1172</v>
      </c>
      <c r="B1" s="77" t="s">
        <v>1173</v>
      </c>
      <c r="C1" s="77" t="s">
        <v>1173</v>
      </c>
      <c r="D1" s="77" t="s">
        <v>1174</v>
      </c>
      <c r="E1" s="77" t="s">
        <v>1175</v>
      </c>
      <c r="F1" s="77" t="s">
        <v>1176</v>
      </c>
      <c r="G1" s="77" t="s">
        <v>1177</v>
      </c>
      <c r="H1" s="77" t="s">
        <v>1178</v>
      </c>
    </row>
    <row r="2" spans="1:8">
      <c r="A2" s="77" t="s">
        <v>1179</v>
      </c>
      <c r="B2" s="77">
        <v>20130103</v>
      </c>
      <c r="C2" s="176">
        <f>VALUE(LEFT(B2,4)&amp;"."&amp;MID(B2,5,2)&amp;"."&amp;RIGHT(B2,2))</f>
        <v>41277</v>
      </c>
      <c r="D2" s="77">
        <v>5748</v>
      </c>
      <c r="E2" s="77">
        <v>0.81089999999999995</v>
      </c>
      <c r="F2" s="77">
        <v>0.81179999999999997</v>
      </c>
      <c r="G2" s="77">
        <v>0.80830000000000002</v>
      </c>
      <c r="H2" s="77">
        <v>0.80979999999999996</v>
      </c>
    </row>
    <row r="3" spans="1:8">
      <c r="A3" s="77" t="s">
        <v>1179</v>
      </c>
      <c r="B3" s="77">
        <v>20130104</v>
      </c>
      <c r="C3" s="176">
        <f t="shared" ref="C3:C66" si="0">VALUE(LEFT(B3,4)&amp;"."&amp;MID(B3,5,2)&amp;"."&amp;RIGHT(B3,2))</f>
        <v>41278</v>
      </c>
      <c r="D3" s="77">
        <v>5036</v>
      </c>
      <c r="E3" s="77">
        <v>0.80989999999999995</v>
      </c>
      <c r="F3" s="77">
        <v>0.81420000000000003</v>
      </c>
      <c r="G3" s="77">
        <v>0.8095</v>
      </c>
      <c r="H3" s="77">
        <v>0.81340000000000001</v>
      </c>
    </row>
    <row r="4" spans="1:8">
      <c r="A4" s="77" t="s">
        <v>1179</v>
      </c>
      <c r="B4" s="77">
        <v>20130106</v>
      </c>
      <c r="C4" s="176">
        <f t="shared" si="0"/>
        <v>41280</v>
      </c>
      <c r="D4" s="77">
        <v>236</v>
      </c>
      <c r="E4" s="77">
        <v>0.81320000000000003</v>
      </c>
      <c r="F4" s="77">
        <v>0.8135</v>
      </c>
      <c r="G4" s="77">
        <v>0.81299999999999994</v>
      </c>
      <c r="H4" s="77">
        <v>0.81310000000000004</v>
      </c>
    </row>
    <row r="5" spans="1:8">
      <c r="A5" s="77" t="s">
        <v>1179</v>
      </c>
      <c r="B5" s="77">
        <v>20130107</v>
      </c>
      <c r="C5" s="176">
        <f t="shared" si="0"/>
        <v>41281</v>
      </c>
      <c r="D5" s="77">
        <v>5752</v>
      </c>
      <c r="E5" s="77">
        <v>0.81310000000000004</v>
      </c>
      <c r="F5" s="77">
        <v>0.81469999999999998</v>
      </c>
      <c r="G5" s="77">
        <v>0.81030000000000002</v>
      </c>
      <c r="H5" s="77">
        <v>0.81379999999999997</v>
      </c>
    </row>
    <row r="6" spans="1:8">
      <c r="A6" s="77" t="s">
        <v>1179</v>
      </c>
      <c r="B6" s="77">
        <v>20130108</v>
      </c>
      <c r="C6" s="176">
        <f t="shared" si="0"/>
        <v>41282</v>
      </c>
      <c r="D6" s="77">
        <v>5740</v>
      </c>
      <c r="E6" s="77">
        <v>0.81369999999999998</v>
      </c>
      <c r="F6" s="77">
        <v>0.81589999999999996</v>
      </c>
      <c r="G6" s="77">
        <v>0.81340000000000001</v>
      </c>
      <c r="H6" s="77">
        <v>0.81440000000000001</v>
      </c>
    </row>
    <row r="7" spans="1:8">
      <c r="A7" s="77" t="s">
        <v>1179</v>
      </c>
      <c r="B7" s="77">
        <v>20130109</v>
      </c>
      <c r="C7" s="176">
        <f t="shared" si="0"/>
        <v>41283</v>
      </c>
      <c r="D7" s="77">
        <v>5744</v>
      </c>
      <c r="E7" s="77">
        <v>0.81440000000000001</v>
      </c>
      <c r="F7" s="77">
        <v>0.81599999999999995</v>
      </c>
      <c r="G7" s="77">
        <v>0.81310000000000004</v>
      </c>
      <c r="H7" s="77">
        <v>0.81489999999999996</v>
      </c>
    </row>
    <row r="8" spans="1:8">
      <c r="A8" s="77" t="s">
        <v>1179</v>
      </c>
      <c r="B8" s="77">
        <v>20130110</v>
      </c>
      <c r="C8" s="176">
        <f t="shared" si="0"/>
        <v>41284</v>
      </c>
      <c r="D8" s="77">
        <v>5748</v>
      </c>
      <c r="E8" s="77">
        <v>0.81489999999999996</v>
      </c>
      <c r="F8" s="77">
        <v>0.82120000000000004</v>
      </c>
      <c r="G8" s="77">
        <v>0.81420000000000003</v>
      </c>
      <c r="H8" s="77">
        <v>0.82089999999999996</v>
      </c>
    </row>
    <row r="9" spans="1:8">
      <c r="A9" s="77" t="s">
        <v>1179</v>
      </c>
      <c r="B9" s="77">
        <v>20130111</v>
      </c>
      <c r="C9" s="176">
        <f t="shared" si="0"/>
        <v>41285</v>
      </c>
      <c r="D9" s="77">
        <v>5044</v>
      </c>
      <c r="E9" s="77">
        <v>0.82099999999999995</v>
      </c>
      <c r="F9" s="77">
        <v>0.82840000000000003</v>
      </c>
      <c r="G9" s="77">
        <v>0.82020000000000004</v>
      </c>
      <c r="H9" s="77">
        <v>0.82709999999999995</v>
      </c>
    </row>
    <row r="10" spans="1:8">
      <c r="A10" s="77" t="s">
        <v>1179</v>
      </c>
      <c r="B10" s="77">
        <v>20130113</v>
      </c>
      <c r="C10" s="176">
        <f t="shared" si="0"/>
        <v>41287</v>
      </c>
      <c r="D10" s="77">
        <v>240</v>
      </c>
      <c r="E10" s="77">
        <v>0.82850000000000001</v>
      </c>
      <c r="F10" s="77">
        <v>0.82850000000000001</v>
      </c>
      <c r="G10" s="77">
        <v>0.82820000000000005</v>
      </c>
      <c r="H10" s="77">
        <v>0.82840000000000003</v>
      </c>
    </row>
    <row r="11" spans="1:8">
      <c r="A11" s="77" t="s">
        <v>1179</v>
      </c>
      <c r="B11" s="77">
        <v>20130114</v>
      </c>
      <c r="C11" s="176">
        <f t="shared" si="0"/>
        <v>41288</v>
      </c>
      <c r="D11" s="77">
        <v>5752</v>
      </c>
      <c r="E11" s="77">
        <v>0.82830000000000004</v>
      </c>
      <c r="F11" s="77">
        <v>0.83240000000000003</v>
      </c>
      <c r="G11" s="77">
        <v>0.82779999999999998</v>
      </c>
      <c r="H11" s="77">
        <v>0.83189999999999997</v>
      </c>
    </row>
    <row r="12" spans="1:8">
      <c r="A12" s="77" t="s">
        <v>1179</v>
      </c>
      <c r="B12" s="77">
        <v>20130115</v>
      </c>
      <c r="C12" s="176">
        <f t="shared" si="0"/>
        <v>41289</v>
      </c>
      <c r="D12" s="77">
        <v>5744</v>
      </c>
      <c r="E12" s="77">
        <v>0.83189999999999997</v>
      </c>
      <c r="F12" s="77">
        <v>0.83220000000000005</v>
      </c>
      <c r="G12" s="77">
        <v>0.82650000000000001</v>
      </c>
      <c r="H12" s="77">
        <v>0.82769999999999999</v>
      </c>
    </row>
    <row r="13" spans="1:8">
      <c r="A13" s="77" t="s">
        <v>1179</v>
      </c>
      <c r="B13" s="77">
        <v>20130116</v>
      </c>
      <c r="C13" s="176">
        <f t="shared" si="0"/>
        <v>41290</v>
      </c>
      <c r="D13" s="77">
        <v>5744</v>
      </c>
      <c r="E13" s="77">
        <v>0.82769999999999999</v>
      </c>
      <c r="F13" s="77">
        <v>0.83160000000000001</v>
      </c>
      <c r="G13" s="77">
        <v>0.82640000000000002</v>
      </c>
      <c r="H13" s="77">
        <v>0.83040000000000003</v>
      </c>
    </row>
    <row r="14" spans="1:8">
      <c r="A14" s="77" t="s">
        <v>1179</v>
      </c>
      <c r="B14" s="77">
        <v>20130117</v>
      </c>
      <c r="C14" s="176">
        <f t="shared" si="0"/>
        <v>41291</v>
      </c>
      <c r="D14" s="77">
        <v>5748</v>
      </c>
      <c r="E14" s="77">
        <v>0.83050000000000002</v>
      </c>
      <c r="F14" s="77">
        <v>0.83679999999999999</v>
      </c>
      <c r="G14" s="77">
        <v>0.82979999999999998</v>
      </c>
      <c r="H14" s="77">
        <v>0.83679999999999999</v>
      </c>
    </row>
    <row r="15" spans="1:8">
      <c r="A15" s="77" t="s">
        <v>1179</v>
      </c>
      <c r="B15" s="77">
        <v>20130118</v>
      </c>
      <c r="C15" s="176">
        <f t="shared" si="0"/>
        <v>41292</v>
      </c>
      <c r="D15" s="77">
        <v>5040</v>
      </c>
      <c r="E15" s="77">
        <v>0.8367</v>
      </c>
      <c r="F15" s="77">
        <v>0.83940000000000003</v>
      </c>
      <c r="G15" s="77">
        <v>0.83530000000000004</v>
      </c>
      <c r="H15" s="77">
        <v>0.83879999999999999</v>
      </c>
    </row>
    <row r="16" spans="1:8">
      <c r="A16" s="77" t="s">
        <v>1179</v>
      </c>
      <c r="B16" s="77">
        <v>20130120</v>
      </c>
      <c r="C16" s="176">
        <f t="shared" si="0"/>
        <v>41294</v>
      </c>
      <c r="D16" s="77">
        <v>240</v>
      </c>
      <c r="E16" s="77">
        <v>0.83950000000000002</v>
      </c>
      <c r="F16" s="77">
        <v>0.84</v>
      </c>
      <c r="G16" s="77">
        <v>0.83930000000000005</v>
      </c>
      <c r="H16" s="77">
        <v>0.8397</v>
      </c>
    </row>
    <row r="17" spans="1:8">
      <c r="A17" s="77" t="s">
        <v>1179</v>
      </c>
      <c r="B17" s="77">
        <v>20130121</v>
      </c>
      <c r="C17" s="176">
        <f t="shared" si="0"/>
        <v>41295</v>
      </c>
      <c r="D17" s="77">
        <v>5748</v>
      </c>
      <c r="E17" s="77">
        <v>0.8397</v>
      </c>
      <c r="F17" s="77">
        <v>0.84189999999999998</v>
      </c>
      <c r="G17" s="77">
        <v>0.83760000000000001</v>
      </c>
      <c r="H17" s="77">
        <v>0.84030000000000005</v>
      </c>
    </row>
    <row r="18" spans="1:8">
      <c r="A18" s="77" t="s">
        <v>1179</v>
      </c>
      <c r="B18" s="77">
        <v>20130122</v>
      </c>
      <c r="C18" s="176">
        <f t="shared" si="0"/>
        <v>41296</v>
      </c>
      <c r="D18" s="77">
        <v>5760</v>
      </c>
      <c r="E18" s="77">
        <v>0.84030000000000005</v>
      </c>
      <c r="F18" s="77">
        <v>0.84379999999999999</v>
      </c>
      <c r="G18" s="77">
        <v>0.83620000000000005</v>
      </c>
      <c r="H18" s="77">
        <v>0.84040000000000004</v>
      </c>
    </row>
    <row r="19" spans="1:8">
      <c r="A19" s="77" t="s">
        <v>1179</v>
      </c>
      <c r="B19" s="77">
        <v>20130123</v>
      </c>
      <c r="C19" s="176">
        <f t="shared" si="0"/>
        <v>41297</v>
      </c>
      <c r="D19" s="77">
        <v>5748</v>
      </c>
      <c r="E19" s="77">
        <v>0.84050000000000002</v>
      </c>
      <c r="F19" s="77">
        <v>0.84179999999999999</v>
      </c>
      <c r="G19" s="77">
        <v>0.8377</v>
      </c>
      <c r="H19" s="77">
        <v>0.84040000000000004</v>
      </c>
    </row>
    <row r="20" spans="1:8">
      <c r="A20" s="77" t="s">
        <v>1179</v>
      </c>
      <c r="B20" s="77">
        <v>20130124</v>
      </c>
      <c r="C20" s="176">
        <f t="shared" si="0"/>
        <v>41298</v>
      </c>
      <c r="D20" s="77">
        <v>5748</v>
      </c>
      <c r="E20" s="77">
        <v>0.84030000000000005</v>
      </c>
      <c r="F20" s="77">
        <v>0.8478</v>
      </c>
      <c r="G20" s="77">
        <v>0.83889999999999998</v>
      </c>
      <c r="H20" s="77">
        <v>0.84689999999999999</v>
      </c>
    </row>
    <row r="21" spans="1:8">
      <c r="A21" s="77" t="s">
        <v>1179</v>
      </c>
      <c r="B21" s="77">
        <v>20130125</v>
      </c>
      <c r="C21" s="176">
        <f t="shared" si="0"/>
        <v>41299</v>
      </c>
      <c r="D21" s="77">
        <v>5036</v>
      </c>
      <c r="E21" s="77">
        <v>0.84689999999999999</v>
      </c>
      <c r="F21" s="77">
        <v>0.85340000000000005</v>
      </c>
      <c r="G21" s="77">
        <v>0.84599999999999997</v>
      </c>
      <c r="H21" s="77">
        <v>0.85109999999999997</v>
      </c>
    </row>
    <row r="22" spans="1:8">
      <c r="A22" s="77" t="s">
        <v>1179</v>
      </c>
      <c r="B22" s="77">
        <v>20130127</v>
      </c>
      <c r="C22" s="176">
        <f t="shared" si="0"/>
        <v>41301</v>
      </c>
      <c r="D22" s="77">
        <v>240</v>
      </c>
      <c r="E22" s="77">
        <v>0.85350000000000004</v>
      </c>
      <c r="F22" s="77">
        <v>0.85360000000000003</v>
      </c>
      <c r="G22" s="77">
        <v>0.85260000000000002</v>
      </c>
      <c r="H22" s="77">
        <v>0.85340000000000005</v>
      </c>
    </row>
    <row r="23" spans="1:8">
      <c r="A23" s="77" t="s">
        <v>1179</v>
      </c>
      <c r="B23" s="77">
        <v>20130128</v>
      </c>
      <c r="C23" s="176">
        <f t="shared" si="0"/>
        <v>41302</v>
      </c>
      <c r="D23" s="77">
        <v>5752</v>
      </c>
      <c r="E23" s="77">
        <v>0.85329999999999995</v>
      </c>
      <c r="F23" s="77">
        <v>0.85840000000000005</v>
      </c>
      <c r="G23" s="77">
        <v>0.8528</v>
      </c>
      <c r="H23" s="77">
        <v>0.85640000000000005</v>
      </c>
    </row>
    <row r="24" spans="1:8">
      <c r="A24" s="77" t="s">
        <v>1179</v>
      </c>
      <c r="B24" s="77">
        <v>20130129</v>
      </c>
      <c r="C24" s="176">
        <f t="shared" si="0"/>
        <v>41303</v>
      </c>
      <c r="D24" s="77">
        <v>5748</v>
      </c>
      <c r="E24" s="77">
        <v>0.85640000000000005</v>
      </c>
      <c r="F24" s="77">
        <v>0.85680000000000001</v>
      </c>
      <c r="G24" s="77">
        <v>0.85260000000000002</v>
      </c>
      <c r="H24" s="77">
        <v>0.85650000000000004</v>
      </c>
    </row>
    <row r="25" spans="1:8">
      <c r="A25" s="77" t="s">
        <v>1179</v>
      </c>
      <c r="B25" s="77">
        <v>20130130</v>
      </c>
      <c r="C25" s="176">
        <f t="shared" si="0"/>
        <v>41304</v>
      </c>
      <c r="D25" s="77">
        <v>5752</v>
      </c>
      <c r="E25" s="77">
        <v>0.85640000000000005</v>
      </c>
      <c r="F25" s="77">
        <v>0.86029999999999995</v>
      </c>
      <c r="G25" s="77">
        <v>0.85570000000000002</v>
      </c>
      <c r="H25" s="77">
        <v>0.85870000000000002</v>
      </c>
    </row>
    <row r="26" spans="1:8">
      <c r="A26" s="77" t="s">
        <v>1179</v>
      </c>
      <c r="B26" s="77">
        <v>20130131</v>
      </c>
      <c r="C26" s="176">
        <f t="shared" si="0"/>
        <v>41305</v>
      </c>
      <c r="D26" s="77">
        <v>5740</v>
      </c>
      <c r="E26" s="77">
        <v>0.85870000000000002</v>
      </c>
      <c r="F26" s="77">
        <v>0.8589</v>
      </c>
      <c r="G26" s="77">
        <v>0.85509999999999997</v>
      </c>
      <c r="H26" s="77">
        <v>0.85750000000000004</v>
      </c>
    </row>
    <row r="27" spans="1:8">
      <c r="A27" s="77" t="s">
        <v>1179</v>
      </c>
      <c r="B27" s="77">
        <v>20130201</v>
      </c>
      <c r="C27" s="176">
        <f t="shared" si="0"/>
        <v>41306</v>
      </c>
      <c r="D27" s="77">
        <v>5044</v>
      </c>
      <c r="E27" s="77">
        <v>0.85740000000000005</v>
      </c>
      <c r="F27" s="77">
        <v>0.87139999999999995</v>
      </c>
      <c r="G27" s="77">
        <v>0.8569</v>
      </c>
      <c r="H27" s="77">
        <v>0.86939999999999995</v>
      </c>
    </row>
    <row r="28" spans="1:8">
      <c r="A28" s="77" t="s">
        <v>1179</v>
      </c>
      <c r="B28" s="77">
        <v>20130203</v>
      </c>
      <c r="C28" s="176">
        <f t="shared" si="0"/>
        <v>41308</v>
      </c>
      <c r="D28" s="77">
        <v>240</v>
      </c>
      <c r="E28" s="77">
        <v>0.86909999999999998</v>
      </c>
      <c r="F28" s="77">
        <v>0.86909999999999998</v>
      </c>
      <c r="G28" s="77">
        <v>0.86850000000000005</v>
      </c>
      <c r="H28" s="77">
        <v>0.86890000000000001</v>
      </c>
    </row>
    <row r="29" spans="1:8">
      <c r="A29" s="77" t="s">
        <v>1179</v>
      </c>
      <c r="B29" s="77">
        <v>20130204</v>
      </c>
      <c r="C29" s="176">
        <f t="shared" si="0"/>
        <v>41309</v>
      </c>
      <c r="D29" s="77">
        <v>5760</v>
      </c>
      <c r="E29" s="77">
        <v>0.86890000000000001</v>
      </c>
      <c r="F29" s="77">
        <v>0.86909999999999998</v>
      </c>
      <c r="G29" s="77">
        <v>0.85660000000000003</v>
      </c>
      <c r="H29" s="77">
        <v>0.85729999999999995</v>
      </c>
    </row>
    <row r="30" spans="1:8">
      <c r="A30" s="77" t="s">
        <v>1179</v>
      </c>
      <c r="B30" s="77">
        <v>20130205</v>
      </c>
      <c r="C30" s="176">
        <f t="shared" si="0"/>
        <v>41310</v>
      </c>
      <c r="D30" s="77">
        <v>5756</v>
      </c>
      <c r="E30" s="77">
        <v>0.85719999999999996</v>
      </c>
      <c r="F30" s="77">
        <v>0.86850000000000005</v>
      </c>
      <c r="G30" s="77">
        <v>0.85519999999999996</v>
      </c>
      <c r="H30" s="77">
        <v>0.8669</v>
      </c>
    </row>
    <row r="31" spans="1:8">
      <c r="A31" s="77" t="s">
        <v>1179</v>
      </c>
      <c r="B31" s="77">
        <v>20130206</v>
      </c>
      <c r="C31" s="176">
        <f t="shared" si="0"/>
        <v>41311</v>
      </c>
      <c r="D31" s="77">
        <v>5752</v>
      </c>
      <c r="E31" s="77">
        <v>0.8669</v>
      </c>
      <c r="F31" s="77">
        <v>0.8679</v>
      </c>
      <c r="G31" s="77">
        <v>0.86140000000000005</v>
      </c>
      <c r="H31" s="77">
        <v>0.86319999999999997</v>
      </c>
    </row>
    <row r="32" spans="1:8">
      <c r="A32" s="77" t="s">
        <v>1179</v>
      </c>
      <c r="B32" s="77">
        <v>20130207</v>
      </c>
      <c r="C32" s="176">
        <f t="shared" si="0"/>
        <v>41312</v>
      </c>
      <c r="D32" s="77">
        <v>5740</v>
      </c>
      <c r="E32" s="77">
        <v>0.86319999999999997</v>
      </c>
      <c r="F32" s="77">
        <v>0.8659</v>
      </c>
      <c r="G32" s="77">
        <v>0.85150000000000003</v>
      </c>
      <c r="H32" s="77">
        <v>0.85209999999999997</v>
      </c>
    </row>
    <row r="33" spans="1:8">
      <c r="A33" s="77" t="s">
        <v>1179</v>
      </c>
      <c r="B33" s="77">
        <v>20130208</v>
      </c>
      <c r="C33" s="176">
        <f t="shared" si="0"/>
        <v>41313</v>
      </c>
      <c r="D33" s="77">
        <v>5040</v>
      </c>
      <c r="E33" s="77">
        <v>0.85199999999999998</v>
      </c>
      <c r="F33" s="77">
        <v>0.85309999999999997</v>
      </c>
      <c r="G33" s="77">
        <v>0.84440000000000004</v>
      </c>
      <c r="H33" s="77">
        <v>0.84589999999999999</v>
      </c>
    </row>
    <row r="34" spans="1:8">
      <c r="A34" s="77" t="s">
        <v>1179</v>
      </c>
      <c r="B34" s="77">
        <v>20130210</v>
      </c>
      <c r="C34" s="176">
        <f t="shared" si="0"/>
        <v>41315</v>
      </c>
      <c r="D34" s="77">
        <v>240</v>
      </c>
      <c r="E34" s="77">
        <v>0.84660000000000002</v>
      </c>
      <c r="F34" s="77">
        <v>0.84670000000000001</v>
      </c>
      <c r="G34" s="77">
        <v>0.84550000000000003</v>
      </c>
      <c r="H34" s="77">
        <v>0.8458</v>
      </c>
    </row>
    <row r="35" spans="1:8">
      <c r="A35" s="77" t="s">
        <v>1179</v>
      </c>
      <c r="B35" s="77">
        <v>20130211</v>
      </c>
      <c r="C35" s="176">
        <f t="shared" si="0"/>
        <v>41316</v>
      </c>
      <c r="D35" s="77">
        <v>5756</v>
      </c>
      <c r="E35" s="77">
        <v>0.8458</v>
      </c>
      <c r="F35" s="77">
        <v>0.85709999999999997</v>
      </c>
      <c r="G35" s="77">
        <v>0.84550000000000003</v>
      </c>
      <c r="H35" s="77">
        <v>0.85589999999999999</v>
      </c>
    </row>
    <row r="36" spans="1:8">
      <c r="A36" s="77" t="s">
        <v>1179</v>
      </c>
      <c r="B36" s="77">
        <v>20130212</v>
      </c>
      <c r="C36" s="176">
        <f t="shared" si="0"/>
        <v>41317</v>
      </c>
      <c r="D36" s="77">
        <v>5740</v>
      </c>
      <c r="E36" s="77">
        <v>0.85580000000000001</v>
      </c>
      <c r="F36" s="77">
        <v>0.86280000000000001</v>
      </c>
      <c r="G36" s="77">
        <v>0.8538</v>
      </c>
      <c r="H36" s="77">
        <v>0.85799999999999998</v>
      </c>
    </row>
    <row r="37" spans="1:8">
      <c r="A37" s="77" t="s">
        <v>1179</v>
      </c>
      <c r="B37" s="77">
        <v>20130213</v>
      </c>
      <c r="C37" s="176">
        <f t="shared" si="0"/>
        <v>41318</v>
      </c>
      <c r="D37" s="77">
        <v>5760</v>
      </c>
      <c r="E37" s="77">
        <v>0.85799999999999998</v>
      </c>
      <c r="F37" s="77">
        <v>0.86809999999999998</v>
      </c>
      <c r="G37" s="77">
        <v>0.8569</v>
      </c>
      <c r="H37" s="77">
        <v>0.86539999999999995</v>
      </c>
    </row>
    <row r="38" spans="1:8">
      <c r="A38" s="77" t="s">
        <v>1179</v>
      </c>
      <c r="B38" s="77">
        <v>20130214</v>
      </c>
      <c r="C38" s="176">
        <f t="shared" si="0"/>
        <v>41319</v>
      </c>
      <c r="D38" s="77">
        <v>5748</v>
      </c>
      <c r="E38" s="77">
        <v>0.86539999999999995</v>
      </c>
      <c r="F38" s="77">
        <v>0.86639999999999995</v>
      </c>
      <c r="G38" s="77">
        <v>0.85829999999999995</v>
      </c>
      <c r="H38" s="77">
        <v>0.8619</v>
      </c>
    </row>
    <row r="39" spans="1:8">
      <c r="A39" s="77" t="s">
        <v>1179</v>
      </c>
      <c r="B39" s="77">
        <v>20130215</v>
      </c>
      <c r="C39" s="176">
        <f t="shared" si="0"/>
        <v>41320</v>
      </c>
      <c r="D39" s="77">
        <v>5040</v>
      </c>
      <c r="E39" s="77">
        <v>0.86180000000000001</v>
      </c>
      <c r="F39" s="77">
        <v>0.86299999999999999</v>
      </c>
      <c r="G39" s="77">
        <v>0.85719999999999996</v>
      </c>
      <c r="H39" s="77">
        <v>0.8609</v>
      </c>
    </row>
    <row r="40" spans="1:8">
      <c r="A40" s="77" t="s">
        <v>1179</v>
      </c>
      <c r="B40" s="77">
        <v>20130217</v>
      </c>
      <c r="C40" s="176">
        <f t="shared" si="0"/>
        <v>41322</v>
      </c>
      <c r="D40" s="77">
        <v>240</v>
      </c>
      <c r="E40" s="77">
        <v>0.86140000000000005</v>
      </c>
      <c r="F40" s="77">
        <v>0.86229999999999996</v>
      </c>
      <c r="G40" s="77">
        <v>0.86099999999999999</v>
      </c>
      <c r="H40" s="77">
        <v>0.86180000000000001</v>
      </c>
    </row>
    <row r="41" spans="1:8">
      <c r="A41" s="77" t="s">
        <v>1179</v>
      </c>
      <c r="B41" s="77">
        <v>20130218</v>
      </c>
      <c r="C41" s="176">
        <f t="shared" si="0"/>
        <v>41323</v>
      </c>
      <c r="D41" s="77">
        <v>5752</v>
      </c>
      <c r="E41" s="77">
        <v>0.8619</v>
      </c>
      <c r="F41" s="77">
        <v>0.86450000000000005</v>
      </c>
      <c r="G41" s="77">
        <v>0.86019999999999996</v>
      </c>
      <c r="H41" s="77">
        <v>0.86219999999999997</v>
      </c>
    </row>
    <row r="42" spans="1:8">
      <c r="A42" s="77" t="s">
        <v>1179</v>
      </c>
      <c r="B42" s="77">
        <v>20130219</v>
      </c>
      <c r="C42" s="176">
        <f t="shared" si="0"/>
        <v>41324</v>
      </c>
      <c r="D42" s="77">
        <v>5756</v>
      </c>
      <c r="E42" s="77">
        <v>0.86219999999999997</v>
      </c>
      <c r="F42" s="77">
        <v>0.86819999999999997</v>
      </c>
      <c r="G42" s="77">
        <v>0.85980000000000001</v>
      </c>
      <c r="H42" s="77">
        <v>0.86799999999999999</v>
      </c>
    </row>
    <row r="43" spans="1:8">
      <c r="A43" s="77" t="s">
        <v>1179</v>
      </c>
      <c r="B43" s="77">
        <v>20130220</v>
      </c>
      <c r="C43" s="176">
        <f t="shared" si="0"/>
        <v>41325</v>
      </c>
      <c r="D43" s="77">
        <v>5760</v>
      </c>
      <c r="E43" s="77">
        <v>0.86809999999999998</v>
      </c>
      <c r="F43" s="77">
        <v>0.87619999999999998</v>
      </c>
      <c r="G43" s="77">
        <v>0.86799999999999999</v>
      </c>
      <c r="H43" s="77">
        <v>0.87150000000000005</v>
      </c>
    </row>
    <row r="44" spans="1:8">
      <c r="A44" s="77" t="s">
        <v>1179</v>
      </c>
      <c r="B44" s="77">
        <v>20130221</v>
      </c>
      <c r="C44" s="176">
        <f t="shared" si="0"/>
        <v>41326</v>
      </c>
      <c r="D44" s="77">
        <v>5752</v>
      </c>
      <c r="E44" s="77">
        <v>0.87150000000000005</v>
      </c>
      <c r="F44" s="77">
        <v>0.87560000000000004</v>
      </c>
      <c r="G44" s="77">
        <v>0.86270000000000002</v>
      </c>
      <c r="H44" s="77">
        <v>0.86419999999999997</v>
      </c>
    </row>
    <row r="45" spans="1:8">
      <c r="A45" s="77" t="s">
        <v>1179</v>
      </c>
      <c r="B45" s="77">
        <v>20130222</v>
      </c>
      <c r="C45" s="176">
        <f t="shared" si="0"/>
        <v>41327</v>
      </c>
      <c r="D45" s="77">
        <v>5032</v>
      </c>
      <c r="E45" s="77">
        <v>0.86419999999999997</v>
      </c>
      <c r="F45" s="77">
        <v>0.86750000000000005</v>
      </c>
      <c r="G45" s="77">
        <v>0.86029999999999995</v>
      </c>
      <c r="H45" s="77">
        <v>0.86460000000000004</v>
      </c>
    </row>
    <row r="46" spans="1:8">
      <c r="A46" s="77" t="s">
        <v>1179</v>
      </c>
      <c r="B46" s="77">
        <v>20130224</v>
      </c>
      <c r="C46" s="176">
        <f t="shared" si="0"/>
        <v>41329</v>
      </c>
      <c r="D46" s="77">
        <v>240</v>
      </c>
      <c r="E46" s="77">
        <v>0.873</v>
      </c>
      <c r="F46" s="77">
        <v>0.87429999999999997</v>
      </c>
      <c r="G46" s="77">
        <v>0.87239999999999995</v>
      </c>
      <c r="H46" s="77">
        <v>0.87380000000000002</v>
      </c>
    </row>
    <row r="47" spans="1:8">
      <c r="A47" s="77" t="s">
        <v>1179</v>
      </c>
      <c r="B47" s="77">
        <v>20130225</v>
      </c>
      <c r="C47" s="176">
        <f t="shared" si="0"/>
        <v>41330</v>
      </c>
      <c r="D47" s="77">
        <v>5744</v>
      </c>
      <c r="E47" s="77">
        <v>0.87380000000000002</v>
      </c>
      <c r="F47" s="77">
        <v>0.88129999999999997</v>
      </c>
      <c r="G47" s="77">
        <v>0.86009999999999998</v>
      </c>
      <c r="H47" s="77">
        <v>0.86160000000000003</v>
      </c>
    </row>
    <row r="48" spans="1:8">
      <c r="A48" s="77" t="s">
        <v>1179</v>
      </c>
      <c r="B48" s="77">
        <v>20130226</v>
      </c>
      <c r="C48" s="176">
        <f t="shared" si="0"/>
        <v>41331</v>
      </c>
      <c r="D48" s="77">
        <v>5748</v>
      </c>
      <c r="E48" s="77">
        <v>0.86150000000000004</v>
      </c>
      <c r="F48" s="77">
        <v>0.86460000000000004</v>
      </c>
      <c r="G48" s="77">
        <v>0.85740000000000005</v>
      </c>
      <c r="H48" s="77">
        <v>0.86339999999999995</v>
      </c>
    </row>
    <row r="49" spans="1:8">
      <c r="A49" s="77" t="s">
        <v>1179</v>
      </c>
      <c r="B49" s="77">
        <v>20130227</v>
      </c>
      <c r="C49" s="176">
        <f t="shared" si="0"/>
        <v>41332</v>
      </c>
      <c r="D49" s="77">
        <v>5760</v>
      </c>
      <c r="E49" s="77">
        <v>0.86350000000000005</v>
      </c>
      <c r="F49" s="77">
        <v>0.86760000000000004</v>
      </c>
      <c r="G49" s="77">
        <v>0.86209999999999998</v>
      </c>
      <c r="H49" s="77">
        <v>0.86729999999999996</v>
      </c>
    </row>
    <row r="50" spans="1:8">
      <c r="A50" s="77" t="s">
        <v>1179</v>
      </c>
      <c r="B50" s="77">
        <v>20130228</v>
      </c>
      <c r="C50" s="176">
        <f t="shared" si="0"/>
        <v>41333</v>
      </c>
      <c r="D50" s="77">
        <v>5756</v>
      </c>
      <c r="E50" s="77">
        <v>0.86719999999999997</v>
      </c>
      <c r="F50" s="77">
        <v>0.86729999999999996</v>
      </c>
      <c r="G50" s="77">
        <v>0.86</v>
      </c>
      <c r="H50" s="77">
        <v>0.86109999999999998</v>
      </c>
    </row>
    <row r="51" spans="1:8">
      <c r="A51" s="77" t="s">
        <v>1179</v>
      </c>
      <c r="B51" s="77">
        <v>20130301</v>
      </c>
      <c r="C51" s="176">
        <f t="shared" si="0"/>
        <v>41334</v>
      </c>
      <c r="D51" s="77">
        <v>5040</v>
      </c>
      <c r="E51" s="77">
        <v>0.86109999999999998</v>
      </c>
      <c r="F51" s="77">
        <v>0.86809999999999998</v>
      </c>
      <c r="G51" s="77">
        <v>0.86070000000000002</v>
      </c>
      <c r="H51" s="77">
        <v>0.8669</v>
      </c>
    </row>
    <row r="52" spans="1:8">
      <c r="A52" s="77" t="s">
        <v>1179</v>
      </c>
      <c r="B52" s="77">
        <v>20130303</v>
      </c>
      <c r="C52" s="176">
        <f t="shared" si="0"/>
        <v>41336</v>
      </c>
      <c r="D52" s="77">
        <v>236</v>
      </c>
      <c r="E52" s="77">
        <v>0.86570000000000003</v>
      </c>
      <c r="F52" s="77">
        <v>0.86619999999999997</v>
      </c>
      <c r="G52" s="77">
        <v>0.86539999999999995</v>
      </c>
      <c r="H52" s="77">
        <v>0.86550000000000005</v>
      </c>
    </row>
    <row r="53" spans="1:8">
      <c r="A53" s="77" t="s">
        <v>1179</v>
      </c>
      <c r="B53" s="77">
        <v>20130304</v>
      </c>
      <c r="C53" s="176">
        <f t="shared" si="0"/>
        <v>41337</v>
      </c>
      <c r="D53" s="77">
        <v>5748</v>
      </c>
      <c r="E53" s="77">
        <v>0.86560000000000004</v>
      </c>
      <c r="F53" s="77">
        <v>0.86619999999999997</v>
      </c>
      <c r="G53" s="77">
        <v>0.86080000000000001</v>
      </c>
      <c r="H53" s="77">
        <v>0.86129999999999995</v>
      </c>
    </row>
    <row r="54" spans="1:8">
      <c r="A54" s="77" t="s">
        <v>1179</v>
      </c>
      <c r="B54" s="77">
        <v>20130305</v>
      </c>
      <c r="C54" s="176">
        <f t="shared" si="0"/>
        <v>41338</v>
      </c>
      <c r="D54" s="77">
        <v>5752</v>
      </c>
      <c r="E54" s="77">
        <v>0.86140000000000005</v>
      </c>
      <c r="F54" s="77">
        <v>0.86319999999999997</v>
      </c>
      <c r="G54" s="77">
        <v>0.85860000000000003</v>
      </c>
      <c r="H54" s="77">
        <v>0.86180000000000001</v>
      </c>
    </row>
    <row r="55" spans="1:8">
      <c r="A55" s="77" t="s">
        <v>1179</v>
      </c>
      <c r="B55" s="77">
        <v>20130306</v>
      </c>
      <c r="C55" s="176">
        <f t="shared" si="0"/>
        <v>41339</v>
      </c>
      <c r="D55" s="77">
        <v>5744</v>
      </c>
      <c r="E55" s="77">
        <v>0.86170000000000002</v>
      </c>
      <c r="F55" s="77">
        <v>0.86650000000000005</v>
      </c>
      <c r="G55" s="77">
        <v>0.86170000000000002</v>
      </c>
      <c r="H55" s="77">
        <v>0.86519999999999997</v>
      </c>
    </row>
    <row r="56" spans="1:8">
      <c r="A56" s="77" t="s">
        <v>1179</v>
      </c>
      <c r="B56" s="77">
        <v>20130307</v>
      </c>
      <c r="C56" s="176">
        <f t="shared" si="0"/>
        <v>41340</v>
      </c>
      <c r="D56" s="77">
        <v>5756</v>
      </c>
      <c r="E56" s="77">
        <v>0.86529999999999996</v>
      </c>
      <c r="F56" s="77">
        <v>0.87309999999999999</v>
      </c>
      <c r="G56" s="77">
        <v>0.86370000000000002</v>
      </c>
      <c r="H56" s="77">
        <v>0.87219999999999998</v>
      </c>
    </row>
    <row r="57" spans="1:8">
      <c r="A57" s="77" t="s">
        <v>1179</v>
      </c>
      <c r="B57" s="77">
        <v>20130308</v>
      </c>
      <c r="C57" s="176">
        <f t="shared" si="0"/>
        <v>41341</v>
      </c>
      <c r="D57" s="77">
        <v>5044</v>
      </c>
      <c r="E57" s="77">
        <v>0.87219999999999998</v>
      </c>
      <c r="F57" s="77">
        <v>0.87390000000000001</v>
      </c>
      <c r="G57" s="77">
        <v>0.86739999999999995</v>
      </c>
      <c r="H57" s="77">
        <v>0.87090000000000001</v>
      </c>
    </row>
    <row r="58" spans="1:8">
      <c r="A58" s="77" t="s">
        <v>1179</v>
      </c>
      <c r="B58" s="77">
        <v>20130310</v>
      </c>
      <c r="C58" s="176">
        <f t="shared" si="0"/>
        <v>41343</v>
      </c>
      <c r="D58" s="77">
        <v>240</v>
      </c>
      <c r="E58" s="77">
        <v>0.87090000000000001</v>
      </c>
      <c r="F58" s="77">
        <v>0.87139999999999995</v>
      </c>
      <c r="G58" s="77">
        <v>0.87060000000000004</v>
      </c>
      <c r="H58" s="77">
        <v>0.87090000000000001</v>
      </c>
    </row>
    <row r="59" spans="1:8">
      <c r="A59" s="77" t="s">
        <v>1179</v>
      </c>
      <c r="B59" s="77">
        <v>20130311</v>
      </c>
      <c r="C59" s="176">
        <f t="shared" si="0"/>
        <v>41344</v>
      </c>
      <c r="D59" s="77">
        <v>5756</v>
      </c>
      <c r="E59" s="77">
        <v>0.871</v>
      </c>
      <c r="F59" s="77">
        <v>0.87470000000000003</v>
      </c>
      <c r="G59" s="77">
        <v>0.87009999999999998</v>
      </c>
      <c r="H59" s="77">
        <v>0.874</v>
      </c>
    </row>
    <row r="60" spans="1:8">
      <c r="A60" s="77" t="s">
        <v>1179</v>
      </c>
      <c r="B60" s="77">
        <v>20130312</v>
      </c>
      <c r="C60" s="176">
        <f t="shared" si="0"/>
        <v>41345</v>
      </c>
      <c r="D60" s="77">
        <v>5744</v>
      </c>
      <c r="E60" s="77">
        <v>0.87409999999999999</v>
      </c>
      <c r="F60" s="77">
        <v>0.87909999999999999</v>
      </c>
      <c r="G60" s="77">
        <v>0.87170000000000003</v>
      </c>
      <c r="H60" s="77">
        <v>0.87390000000000001</v>
      </c>
    </row>
    <row r="61" spans="1:8">
      <c r="A61" s="77" t="s">
        <v>1179</v>
      </c>
      <c r="B61" s="77">
        <v>20130313</v>
      </c>
      <c r="C61" s="176">
        <f t="shared" si="0"/>
        <v>41346</v>
      </c>
      <c r="D61" s="77">
        <v>5756</v>
      </c>
      <c r="E61" s="77">
        <v>0.87380000000000002</v>
      </c>
      <c r="F61" s="77">
        <v>0.87439999999999996</v>
      </c>
      <c r="G61" s="77">
        <v>0.86619999999999997</v>
      </c>
      <c r="H61" s="77">
        <v>0.86809999999999998</v>
      </c>
    </row>
    <row r="62" spans="1:8">
      <c r="A62" s="77" t="s">
        <v>1179</v>
      </c>
      <c r="B62" s="77">
        <v>20130314</v>
      </c>
      <c r="C62" s="176">
        <f t="shared" si="0"/>
        <v>41347</v>
      </c>
      <c r="D62" s="77">
        <v>5748</v>
      </c>
      <c r="E62" s="77">
        <v>0.86799999999999999</v>
      </c>
      <c r="F62" s="77">
        <v>0.86829999999999996</v>
      </c>
      <c r="G62" s="77">
        <v>0.86099999999999999</v>
      </c>
      <c r="H62" s="77">
        <v>0.86209999999999998</v>
      </c>
    </row>
    <row r="63" spans="1:8">
      <c r="A63" s="77" t="s">
        <v>1179</v>
      </c>
      <c r="B63" s="77">
        <v>20130315</v>
      </c>
      <c r="C63" s="176">
        <f t="shared" si="0"/>
        <v>41348</v>
      </c>
      <c r="D63" s="77">
        <v>5040</v>
      </c>
      <c r="E63" s="77">
        <v>0.86199999999999999</v>
      </c>
      <c r="F63" s="77">
        <v>0.86560000000000004</v>
      </c>
      <c r="G63" s="77">
        <v>0.86</v>
      </c>
      <c r="H63" s="77">
        <v>0.8649</v>
      </c>
    </row>
    <row r="64" spans="1:8">
      <c r="A64" s="77" t="s">
        <v>1179</v>
      </c>
      <c r="B64" s="77">
        <v>20130317</v>
      </c>
      <c r="C64" s="176">
        <f t="shared" si="0"/>
        <v>41350</v>
      </c>
      <c r="D64" s="77">
        <v>240</v>
      </c>
      <c r="E64" s="77">
        <v>0.8538</v>
      </c>
      <c r="F64" s="77">
        <v>0.85429999999999995</v>
      </c>
      <c r="G64" s="77">
        <v>0.85299999999999998</v>
      </c>
      <c r="H64" s="77">
        <v>0.85319999999999996</v>
      </c>
    </row>
    <row r="65" spans="1:8">
      <c r="A65" s="77" t="s">
        <v>1179</v>
      </c>
      <c r="B65" s="77">
        <v>20130318</v>
      </c>
      <c r="C65" s="176">
        <f t="shared" si="0"/>
        <v>41351</v>
      </c>
      <c r="D65" s="77">
        <v>5752</v>
      </c>
      <c r="E65" s="77">
        <v>0.85329999999999995</v>
      </c>
      <c r="F65" s="77">
        <v>0.8589</v>
      </c>
      <c r="G65" s="77">
        <v>0.85299999999999998</v>
      </c>
      <c r="H65" s="77">
        <v>0.85719999999999996</v>
      </c>
    </row>
    <row r="66" spans="1:8">
      <c r="A66" s="77" t="s">
        <v>1179</v>
      </c>
      <c r="B66" s="77">
        <v>20130319</v>
      </c>
      <c r="C66" s="176">
        <f t="shared" si="0"/>
        <v>41352</v>
      </c>
      <c r="D66" s="77">
        <v>5756</v>
      </c>
      <c r="E66" s="77">
        <v>0.85719999999999996</v>
      </c>
      <c r="F66" s="77">
        <v>0.85840000000000005</v>
      </c>
      <c r="G66" s="77">
        <v>0.85029999999999994</v>
      </c>
      <c r="H66" s="77">
        <v>0.85189999999999999</v>
      </c>
    </row>
    <row r="67" spans="1:8">
      <c r="A67" s="77" t="s">
        <v>1179</v>
      </c>
      <c r="B67" s="77">
        <v>20130320</v>
      </c>
      <c r="C67" s="176">
        <f t="shared" ref="C67:C130" si="1">VALUE(LEFT(B67,4)&amp;"."&amp;MID(B67,5,2)&amp;"."&amp;RIGHT(B67,2))</f>
        <v>41353</v>
      </c>
      <c r="D67" s="77">
        <v>5756</v>
      </c>
      <c r="E67" s="77">
        <v>0.85189999999999999</v>
      </c>
      <c r="F67" s="77">
        <v>0.85970000000000002</v>
      </c>
      <c r="G67" s="77">
        <v>0.85160000000000002</v>
      </c>
      <c r="H67" s="77">
        <v>0.85709999999999997</v>
      </c>
    </row>
    <row r="68" spans="1:8">
      <c r="A68" s="77" t="s">
        <v>1179</v>
      </c>
      <c r="B68" s="77">
        <v>20130321</v>
      </c>
      <c r="C68" s="176">
        <f t="shared" si="1"/>
        <v>41354</v>
      </c>
      <c r="D68" s="77">
        <v>5760</v>
      </c>
      <c r="E68" s="77">
        <v>0.85699999999999998</v>
      </c>
      <c r="F68" s="77">
        <v>0.85709999999999997</v>
      </c>
      <c r="G68" s="77">
        <v>0.8488</v>
      </c>
      <c r="H68" s="77">
        <v>0.8498</v>
      </c>
    </row>
    <row r="69" spans="1:8">
      <c r="A69" s="77" t="s">
        <v>1179</v>
      </c>
      <c r="B69" s="77">
        <v>20130322</v>
      </c>
      <c r="C69" s="176">
        <f t="shared" si="1"/>
        <v>41355</v>
      </c>
      <c r="D69" s="77">
        <v>5032</v>
      </c>
      <c r="E69" s="77">
        <v>0.84970000000000001</v>
      </c>
      <c r="F69" s="77">
        <v>0.85429999999999995</v>
      </c>
      <c r="G69" s="77">
        <v>0.84830000000000005</v>
      </c>
      <c r="H69" s="77">
        <v>0.85260000000000002</v>
      </c>
    </row>
    <row r="70" spans="1:8">
      <c r="A70" s="77" t="s">
        <v>1179</v>
      </c>
      <c r="B70" s="77">
        <v>20130324</v>
      </c>
      <c r="C70" s="176">
        <f t="shared" si="1"/>
        <v>41357</v>
      </c>
      <c r="D70" s="77">
        <v>240</v>
      </c>
      <c r="E70" s="77">
        <v>0.85129999999999995</v>
      </c>
      <c r="F70" s="77">
        <v>0.85509999999999997</v>
      </c>
      <c r="G70" s="77">
        <v>0.85109999999999997</v>
      </c>
      <c r="H70" s="77">
        <v>0.85419999999999996</v>
      </c>
    </row>
    <row r="71" spans="1:8">
      <c r="A71" s="77" t="s">
        <v>1179</v>
      </c>
      <c r="B71" s="77">
        <v>20130325</v>
      </c>
      <c r="C71" s="176">
        <f t="shared" si="1"/>
        <v>41358</v>
      </c>
      <c r="D71" s="77">
        <v>5752</v>
      </c>
      <c r="E71" s="77">
        <v>0.85429999999999995</v>
      </c>
      <c r="F71" s="77">
        <v>0.85589999999999999</v>
      </c>
      <c r="G71" s="77">
        <v>0.84560000000000002</v>
      </c>
      <c r="H71" s="77">
        <v>0.84689999999999999</v>
      </c>
    </row>
    <row r="72" spans="1:8">
      <c r="A72" s="77" t="s">
        <v>1179</v>
      </c>
      <c r="B72" s="77">
        <v>20130326</v>
      </c>
      <c r="C72" s="176">
        <f t="shared" si="1"/>
        <v>41359</v>
      </c>
      <c r="D72" s="77">
        <v>5748</v>
      </c>
      <c r="E72" s="77">
        <v>0.8468</v>
      </c>
      <c r="F72" s="77">
        <v>0.84960000000000002</v>
      </c>
      <c r="G72" s="77">
        <v>0.8458</v>
      </c>
      <c r="H72" s="77">
        <v>0.84799999999999998</v>
      </c>
    </row>
    <row r="73" spans="1:8">
      <c r="A73" s="77" t="s">
        <v>1179</v>
      </c>
      <c r="B73" s="77">
        <v>20130327</v>
      </c>
      <c r="C73" s="176">
        <f t="shared" si="1"/>
        <v>41360</v>
      </c>
      <c r="D73" s="77">
        <v>5752</v>
      </c>
      <c r="E73" s="77">
        <v>0.84799999999999998</v>
      </c>
      <c r="F73" s="77">
        <v>0.84830000000000005</v>
      </c>
      <c r="G73" s="77">
        <v>0.84340000000000004</v>
      </c>
      <c r="H73" s="77">
        <v>0.84430000000000005</v>
      </c>
    </row>
    <row r="74" spans="1:8">
      <c r="A74" s="77" t="s">
        <v>1179</v>
      </c>
      <c r="B74" s="77">
        <v>20130328</v>
      </c>
      <c r="C74" s="176">
        <f t="shared" si="1"/>
        <v>41361</v>
      </c>
      <c r="D74" s="77">
        <v>5748</v>
      </c>
      <c r="E74" s="77">
        <v>0.84419999999999995</v>
      </c>
      <c r="F74" s="77">
        <v>0.84740000000000004</v>
      </c>
      <c r="G74" s="77">
        <v>0.84130000000000005</v>
      </c>
      <c r="H74" s="77">
        <v>0.84309999999999996</v>
      </c>
    </row>
    <row r="75" spans="1:8">
      <c r="A75" s="77" t="s">
        <v>1179</v>
      </c>
      <c r="B75" s="77">
        <v>20130329</v>
      </c>
      <c r="C75" s="176">
        <f t="shared" si="1"/>
        <v>41362</v>
      </c>
      <c r="D75" s="77">
        <v>5040</v>
      </c>
      <c r="E75" s="77">
        <v>0.84299999999999997</v>
      </c>
      <c r="F75" s="77">
        <v>0.84399999999999997</v>
      </c>
      <c r="G75" s="77">
        <v>0.84219999999999995</v>
      </c>
      <c r="H75" s="77">
        <v>0.84289999999999998</v>
      </c>
    </row>
    <row r="76" spans="1:8">
      <c r="A76" s="77" t="s">
        <v>1179</v>
      </c>
      <c r="B76" s="77">
        <v>20130331</v>
      </c>
      <c r="C76" s="176">
        <f t="shared" si="1"/>
        <v>41364</v>
      </c>
      <c r="D76" s="77">
        <v>480</v>
      </c>
      <c r="E76" s="77">
        <v>0.8427</v>
      </c>
      <c r="F76" s="77">
        <v>0.84279999999999999</v>
      </c>
      <c r="G76" s="77">
        <v>0.84209999999999996</v>
      </c>
      <c r="H76" s="77">
        <v>0.84250000000000003</v>
      </c>
    </row>
    <row r="77" spans="1:8">
      <c r="A77" s="77" t="s">
        <v>1179</v>
      </c>
      <c r="B77" s="77">
        <v>20130401</v>
      </c>
      <c r="C77" s="176">
        <f t="shared" si="1"/>
        <v>41365</v>
      </c>
      <c r="D77" s="77">
        <v>5744</v>
      </c>
      <c r="E77" s="77">
        <v>0.84250000000000003</v>
      </c>
      <c r="F77" s="77">
        <v>0.84430000000000005</v>
      </c>
      <c r="G77" s="77">
        <v>0.84089999999999998</v>
      </c>
      <c r="H77" s="77">
        <v>0.84379999999999999</v>
      </c>
    </row>
    <row r="78" spans="1:8">
      <c r="A78" s="77" t="s">
        <v>1179</v>
      </c>
      <c r="B78" s="77">
        <v>20130402</v>
      </c>
      <c r="C78" s="176">
        <f t="shared" si="1"/>
        <v>41366</v>
      </c>
      <c r="D78" s="77">
        <v>5748</v>
      </c>
      <c r="E78" s="77">
        <v>0.84389999999999998</v>
      </c>
      <c r="F78" s="77">
        <v>0.84909999999999997</v>
      </c>
      <c r="G78" s="77">
        <v>0.84240000000000004</v>
      </c>
      <c r="H78" s="77">
        <v>0.84830000000000005</v>
      </c>
    </row>
    <row r="79" spans="1:8">
      <c r="A79" s="77" t="s">
        <v>1179</v>
      </c>
      <c r="B79" s="77">
        <v>20130403</v>
      </c>
      <c r="C79" s="176">
        <f t="shared" si="1"/>
        <v>41367</v>
      </c>
      <c r="D79" s="77">
        <v>5748</v>
      </c>
      <c r="E79" s="77">
        <v>0.84830000000000005</v>
      </c>
      <c r="F79" s="77">
        <v>0.84919999999999995</v>
      </c>
      <c r="G79" s="77">
        <v>0.84670000000000001</v>
      </c>
      <c r="H79" s="77">
        <v>0.84860000000000002</v>
      </c>
    </row>
    <row r="80" spans="1:8">
      <c r="A80" s="77" t="s">
        <v>1179</v>
      </c>
      <c r="B80" s="77">
        <v>20130404</v>
      </c>
      <c r="C80" s="176">
        <f t="shared" si="1"/>
        <v>41368</v>
      </c>
      <c r="D80" s="77">
        <v>5752</v>
      </c>
      <c r="E80" s="77">
        <v>0.84860000000000002</v>
      </c>
      <c r="F80" s="77">
        <v>0.85189999999999999</v>
      </c>
      <c r="G80" s="77">
        <v>0.84330000000000005</v>
      </c>
      <c r="H80" s="77">
        <v>0.84889999999999999</v>
      </c>
    </row>
    <row r="81" spans="1:8">
      <c r="A81" s="77" t="s">
        <v>1179</v>
      </c>
      <c r="B81" s="77">
        <v>20130405</v>
      </c>
      <c r="C81" s="176">
        <f t="shared" si="1"/>
        <v>41369</v>
      </c>
      <c r="D81" s="77">
        <v>4800</v>
      </c>
      <c r="E81" s="77">
        <v>0.8488</v>
      </c>
      <c r="F81" s="77">
        <v>0.85129999999999995</v>
      </c>
      <c r="G81" s="77">
        <v>0.84740000000000004</v>
      </c>
      <c r="H81" s="77">
        <v>0.84789999999999999</v>
      </c>
    </row>
    <row r="82" spans="1:8">
      <c r="A82" s="77" t="s">
        <v>1179</v>
      </c>
      <c r="B82" s="77">
        <v>20130407</v>
      </c>
      <c r="C82" s="176">
        <f t="shared" si="1"/>
        <v>41371</v>
      </c>
      <c r="D82" s="77">
        <v>480</v>
      </c>
      <c r="E82" s="77">
        <v>0.84740000000000004</v>
      </c>
      <c r="F82" s="77">
        <v>0.8478</v>
      </c>
      <c r="G82" s="77">
        <v>0.84619999999999995</v>
      </c>
      <c r="H82" s="77">
        <v>0.84630000000000005</v>
      </c>
    </row>
    <row r="83" spans="1:8">
      <c r="A83" s="77" t="s">
        <v>1179</v>
      </c>
      <c r="B83" s="77">
        <v>20130408</v>
      </c>
      <c r="C83" s="176">
        <f t="shared" si="1"/>
        <v>41372</v>
      </c>
      <c r="D83" s="77">
        <v>5744</v>
      </c>
      <c r="E83" s="77">
        <v>0.84640000000000004</v>
      </c>
      <c r="F83" s="77">
        <v>0.85360000000000003</v>
      </c>
      <c r="G83" s="77">
        <v>0.84609999999999996</v>
      </c>
      <c r="H83" s="77">
        <v>0.85350000000000004</v>
      </c>
    </row>
    <row r="84" spans="1:8">
      <c r="A84" s="77" t="s">
        <v>1179</v>
      </c>
      <c r="B84" s="77">
        <v>20130409</v>
      </c>
      <c r="C84" s="176">
        <f t="shared" si="1"/>
        <v>41373</v>
      </c>
      <c r="D84" s="77">
        <v>5752</v>
      </c>
      <c r="E84" s="77">
        <v>0.85340000000000005</v>
      </c>
      <c r="F84" s="77">
        <v>0.85570000000000002</v>
      </c>
      <c r="G84" s="77">
        <v>0.85050000000000003</v>
      </c>
      <c r="H84" s="77">
        <v>0.85350000000000004</v>
      </c>
    </row>
    <row r="85" spans="1:8">
      <c r="A85" s="77" t="s">
        <v>1179</v>
      </c>
      <c r="B85" s="77">
        <v>20130410</v>
      </c>
      <c r="C85" s="176">
        <f t="shared" si="1"/>
        <v>41374</v>
      </c>
      <c r="D85" s="77">
        <v>5756</v>
      </c>
      <c r="E85" s="77">
        <v>0.85350000000000004</v>
      </c>
      <c r="F85" s="77">
        <v>0.85570000000000002</v>
      </c>
      <c r="G85" s="77">
        <v>0.85150000000000003</v>
      </c>
      <c r="H85" s="77">
        <v>0.85150000000000003</v>
      </c>
    </row>
    <row r="86" spans="1:8">
      <c r="A86" s="77" t="s">
        <v>1179</v>
      </c>
      <c r="B86" s="77">
        <v>20130411</v>
      </c>
      <c r="C86" s="176">
        <f t="shared" si="1"/>
        <v>41375</v>
      </c>
      <c r="D86" s="77">
        <v>5756</v>
      </c>
      <c r="E86" s="77">
        <v>0.85160000000000002</v>
      </c>
      <c r="F86" s="77">
        <v>0.85329999999999995</v>
      </c>
      <c r="G86" s="77">
        <v>0.85019999999999996</v>
      </c>
      <c r="H86" s="77">
        <v>0.8518</v>
      </c>
    </row>
    <row r="87" spans="1:8">
      <c r="A87" s="77" t="s">
        <v>1179</v>
      </c>
      <c r="B87" s="77">
        <v>20130412</v>
      </c>
      <c r="C87" s="176">
        <f t="shared" si="1"/>
        <v>41376</v>
      </c>
      <c r="D87" s="77">
        <v>4804</v>
      </c>
      <c r="E87" s="77">
        <v>0.8518</v>
      </c>
      <c r="F87" s="77">
        <v>0.85350000000000004</v>
      </c>
      <c r="G87" s="77">
        <v>0.8488</v>
      </c>
      <c r="H87" s="77">
        <v>0.85319999999999996</v>
      </c>
    </row>
    <row r="88" spans="1:8">
      <c r="A88" s="77" t="s">
        <v>1179</v>
      </c>
      <c r="B88" s="77">
        <v>20130414</v>
      </c>
      <c r="C88" s="176">
        <f t="shared" si="1"/>
        <v>41378</v>
      </c>
      <c r="D88" s="77">
        <v>476</v>
      </c>
      <c r="E88" s="77">
        <v>0.85429999999999995</v>
      </c>
      <c r="F88" s="77">
        <v>0.85440000000000005</v>
      </c>
      <c r="G88" s="77">
        <v>0.8528</v>
      </c>
      <c r="H88" s="77">
        <v>0.85289999999999999</v>
      </c>
    </row>
    <row r="89" spans="1:8">
      <c r="A89" s="77" t="s">
        <v>1179</v>
      </c>
      <c r="B89" s="77">
        <v>20130415</v>
      </c>
      <c r="C89" s="176">
        <f t="shared" si="1"/>
        <v>41379</v>
      </c>
      <c r="D89" s="77">
        <v>5752</v>
      </c>
      <c r="E89" s="77">
        <v>0.8528</v>
      </c>
      <c r="F89" s="77">
        <v>0.85470000000000002</v>
      </c>
      <c r="G89" s="77">
        <v>0.85129999999999995</v>
      </c>
      <c r="H89" s="77">
        <v>0.85319999999999996</v>
      </c>
    </row>
    <row r="90" spans="1:8">
      <c r="A90" s="77" t="s">
        <v>1179</v>
      </c>
      <c r="B90" s="77">
        <v>20130416</v>
      </c>
      <c r="C90" s="176">
        <f t="shared" si="1"/>
        <v>41380</v>
      </c>
      <c r="D90" s="77">
        <v>5756</v>
      </c>
      <c r="E90" s="77">
        <v>0.85309999999999997</v>
      </c>
      <c r="F90" s="77">
        <v>0.85960000000000003</v>
      </c>
      <c r="G90" s="77">
        <v>0.85209999999999997</v>
      </c>
      <c r="H90" s="77">
        <v>0.85780000000000001</v>
      </c>
    </row>
    <row r="91" spans="1:8">
      <c r="A91" s="77" t="s">
        <v>1179</v>
      </c>
      <c r="B91" s="77">
        <v>20130417</v>
      </c>
      <c r="C91" s="176">
        <f t="shared" si="1"/>
        <v>41381</v>
      </c>
      <c r="D91" s="77">
        <v>5756</v>
      </c>
      <c r="E91" s="77">
        <v>0.85780000000000001</v>
      </c>
      <c r="F91" s="77">
        <v>0.86339999999999995</v>
      </c>
      <c r="G91" s="77">
        <v>0.85319999999999996</v>
      </c>
      <c r="H91" s="77">
        <v>0.8548</v>
      </c>
    </row>
    <row r="92" spans="1:8">
      <c r="A92" s="77" t="s">
        <v>1179</v>
      </c>
      <c r="B92" s="77">
        <v>20130418</v>
      </c>
      <c r="C92" s="176">
        <f t="shared" si="1"/>
        <v>41382</v>
      </c>
      <c r="D92" s="77">
        <v>5756</v>
      </c>
      <c r="E92" s="77">
        <v>0.8548</v>
      </c>
      <c r="F92" s="77">
        <v>0.85709999999999997</v>
      </c>
      <c r="G92" s="77">
        <v>0.8528</v>
      </c>
      <c r="H92" s="77">
        <v>0.8538</v>
      </c>
    </row>
    <row r="93" spans="1:8">
      <c r="A93" s="77" t="s">
        <v>1179</v>
      </c>
      <c r="B93" s="77">
        <v>20130419</v>
      </c>
      <c r="C93" s="176">
        <f t="shared" si="1"/>
        <v>41383</v>
      </c>
      <c r="D93" s="77">
        <v>4804</v>
      </c>
      <c r="E93" s="77">
        <v>0.8538</v>
      </c>
      <c r="F93" s="77">
        <v>0.85799999999999998</v>
      </c>
      <c r="G93" s="77">
        <v>0.85009999999999997</v>
      </c>
      <c r="H93" s="77">
        <v>0.85699999999999998</v>
      </c>
    </row>
    <row r="94" spans="1:8">
      <c r="A94" s="77" t="s">
        <v>1179</v>
      </c>
      <c r="B94" s="77">
        <v>20130421</v>
      </c>
      <c r="C94" s="176">
        <f t="shared" si="1"/>
        <v>41385</v>
      </c>
      <c r="D94" s="77">
        <v>476</v>
      </c>
      <c r="E94" s="77">
        <v>0.85760000000000003</v>
      </c>
      <c r="F94" s="77">
        <v>0.85780000000000001</v>
      </c>
      <c r="G94" s="77">
        <v>0.85729999999999995</v>
      </c>
      <c r="H94" s="77">
        <v>0.85740000000000005</v>
      </c>
    </row>
    <row r="95" spans="1:8">
      <c r="A95" s="77" t="s">
        <v>1179</v>
      </c>
      <c r="B95" s="77">
        <v>20130422</v>
      </c>
      <c r="C95" s="176">
        <f t="shared" si="1"/>
        <v>41386</v>
      </c>
      <c r="D95" s="77">
        <v>5752</v>
      </c>
      <c r="E95" s="77">
        <v>0.85750000000000004</v>
      </c>
      <c r="F95" s="77">
        <v>0.85880000000000001</v>
      </c>
      <c r="G95" s="77">
        <v>0.85350000000000004</v>
      </c>
      <c r="H95" s="77">
        <v>0.85350000000000004</v>
      </c>
    </row>
    <row r="96" spans="1:8">
      <c r="A96" s="77" t="s">
        <v>1179</v>
      </c>
      <c r="B96" s="77">
        <v>20130423</v>
      </c>
      <c r="C96" s="176">
        <f t="shared" si="1"/>
        <v>41387</v>
      </c>
      <c r="D96" s="77">
        <v>5756</v>
      </c>
      <c r="E96" s="77">
        <v>0.85340000000000005</v>
      </c>
      <c r="F96" s="77">
        <v>0.85660000000000003</v>
      </c>
      <c r="G96" s="77">
        <v>0.8508</v>
      </c>
      <c r="H96" s="77">
        <v>0.85309999999999997</v>
      </c>
    </row>
    <row r="97" spans="1:8">
      <c r="A97" s="77" t="s">
        <v>1179</v>
      </c>
      <c r="B97" s="77">
        <v>20130424</v>
      </c>
      <c r="C97" s="176">
        <f t="shared" si="1"/>
        <v>41388</v>
      </c>
      <c r="D97" s="77">
        <v>5756</v>
      </c>
      <c r="E97" s="77">
        <v>0.85299999999999998</v>
      </c>
      <c r="F97" s="77">
        <v>0.85360000000000003</v>
      </c>
      <c r="G97" s="77">
        <v>0.84950000000000003</v>
      </c>
      <c r="H97" s="77">
        <v>0.8518</v>
      </c>
    </row>
    <row r="98" spans="1:8">
      <c r="A98" s="77" t="s">
        <v>1179</v>
      </c>
      <c r="B98" s="77">
        <v>20130425</v>
      </c>
      <c r="C98" s="176">
        <f t="shared" si="1"/>
        <v>41389</v>
      </c>
      <c r="D98" s="77">
        <v>5752</v>
      </c>
      <c r="E98" s="77">
        <v>0.85170000000000001</v>
      </c>
      <c r="F98" s="77">
        <v>0.85299999999999998</v>
      </c>
      <c r="G98" s="77">
        <v>0.84079999999999999</v>
      </c>
      <c r="H98" s="77">
        <v>0.84230000000000005</v>
      </c>
    </row>
    <row r="99" spans="1:8">
      <c r="A99" s="77" t="s">
        <v>1179</v>
      </c>
      <c r="B99" s="77">
        <v>20130426</v>
      </c>
      <c r="C99" s="176">
        <f t="shared" si="1"/>
        <v>41390</v>
      </c>
      <c r="D99" s="77">
        <v>4800</v>
      </c>
      <c r="E99" s="77">
        <v>0.84230000000000005</v>
      </c>
      <c r="F99" s="77">
        <v>0.84450000000000003</v>
      </c>
      <c r="G99" s="77">
        <v>0.83960000000000001</v>
      </c>
      <c r="H99" s="77">
        <v>0.84140000000000004</v>
      </c>
    </row>
    <row r="100" spans="1:8">
      <c r="A100" s="77" t="s">
        <v>1179</v>
      </c>
      <c r="B100" s="77">
        <v>20130428</v>
      </c>
      <c r="C100" s="176">
        <f t="shared" si="1"/>
        <v>41392</v>
      </c>
      <c r="D100" s="77">
        <v>480</v>
      </c>
      <c r="E100" s="77">
        <v>0.84319999999999995</v>
      </c>
      <c r="F100" s="77">
        <v>0.84330000000000005</v>
      </c>
      <c r="G100" s="77">
        <v>0.84160000000000001</v>
      </c>
      <c r="H100" s="77">
        <v>0.84160000000000001</v>
      </c>
    </row>
    <row r="101" spans="1:8">
      <c r="A101" s="77" t="s">
        <v>1179</v>
      </c>
      <c r="B101" s="77">
        <v>20130429</v>
      </c>
      <c r="C101" s="176">
        <f t="shared" si="1"/>
        <v>41393</v>
      </c>
      <c r="D101" s="77">
        <v>5752</v>
      </c>
      <c r="E101" s="77">
        <v>0.84150000000000003</v>
      </c>
      <c r="F101" s="77">
        <v>0.84560000000000002</v>
      </c>
      <c r="G101" s="77">
        <v>0.84019999999999995</v>
      </c>
      <c r="H101" s="77">
        <v>0.84509999999999996</v>
      </c>
    </row>
    <row r="102" spans="1:8">
      <c r="A102" s="77" t="s">
        <v>1179</v>
      </c>
      <c r="B102" s="77">
        <v>20130430</v>
      </c>
      <c r="C102" s="176">
        <f t="shared" si="1"/>
        <v>41394</v>
      </c>
      <c r="D102" s="77">
        <v>5744</v>
      </c>
      <c r="E102" s="77">
        <v>0.84509999999999996</v>
      </c>
      <c r="F102" s="77">
        <v>0.84830000000000005</v>
      </c>
      <c r="G102" s="77">
        <v>0.84219999999999995</v>
      </c>
      <c r="H102" s="77">
        <v>0.84730000000000005</v>
      </c>
    </row>
    <row r="103" spans="1:8">
      <c r="A103" s="77" t="s">
        <v>1179</v>
      </c>
      <c r="B103" s="77">
        <v>20130501</v>
      </c>
      <c r="C103" s="176">
        <f t="shared" si="1"/>
        <v>41395</v>
      </c>
      <c r="D103" s="77">
        <v>5748</v>
      </c>
      <c r="E103" s="77">
        <v>0.84730000000000005</v>
      </c>
      <c r="F103" s="77">
        <v>0.84940000000000004</v>
      </c>
      <c r="G103" s="77">
        <v>0.8458</v>
      </c>
      <c r="H103" s="77">
        <v>0.84630000000000005</v>
      </c>
    </row>
    <row r="104" spans="1:8">
      <c r="A104" s="77" t="s">
        <v>1179</v>
      </c>
      <c r="B104" s="77">
        <v>20130502</v>
      </c>
      <c r="C104" s="176">
        <f t="shared" si="1"/>
        <v>41396</v>
      </c>
      <c r="D104" s="77">
        <v>5756</v>
      </c>
      <c r="E104" s="77">
        <v>0.84630000000000005</v>
      </c>
      <c r="F104" s="77">
        <v>0.84789999999999999</v>
      </c>
      <c r="G104" s="77">
        <v>0.84019999999999995</v>
      </c>
      <c r="H104" s="77">
        <v>0.84079999999999999</v>
      </c>
    </row>
    <row r="105" spans="1:8">
      <c r="A105" s="77" t="s">
        <v>1179</v>
      </c>
      <c r="B105" s="77">
        <v>20130503</v>
      </c>
      <c r="C105" s="176">
        <f t="shared" si="1"/>
        <v>41397</v>
      </c>
      <c r="D105" s="77">
        <v>4784</v>
      </c>
      <c r="E105" s="77">
        <v>0.84079999999999999</v>
      </c>
      <c r="F105" s="77">
        <v>0.84489999999999998</v>
      </c>
      <c r="G105" s="77">
        <v>0.84040000000000004</v>
      </c>
      <c r="H105" s="77">
        <v>0.84240000000000004</v>
      </c>
    </row>
    <row r="106" spans="1:8">
      <c r="A106" s="77" t="s">
        <v>1179</v>
      </c>
      <c r="B106" s="77">
        <v>20130505</v>
      </c>
      <c r="C106" s="176">
        <f t="shared" si="1"/>
        <v>41399</v>
      </c>
      <c r="D106" s="77">
        <v>480</v>
      </c>
      <c r="E106" s="77">
        <v>0.84250000000000003</v>
      </c>
      <c r="F106" s="77">
        <v>0.8427</v>
      </c>
      <c r="G106" s="77">
        <v>0.84209999999999996</v>
      </c>
      <c r="H106" s="77">
        <v>0.84219999999999995</v>
      </c>
    </row>
    <row r="107" spans="1:8">
      <c r="A107" s="77" t="s">
        <v>1179</v>
      </c>
      <c r="B107" s="77">
        <v>20130506</v>
      </c>
      <c r="C107" s="176">
        <f t="shared" si="1"/>
        <v>41400</v>
      </c>
      <c r="D107" s="77">
        <v>5760</v>
      </c>
      <c r="E107" s="77">
        <v>0.84219999999999995</v>
      </c>
      <c r="F107" s="77">
        <v>0.84360000000000002</v>
      </c>
      <c r="G107" s="77">
        <v>0.83989999999999998</v>
      </c>
      <c r="H107" s="77">
        <v>0.84109999999999996</v>
      </c>
    </row>
    <row r="108" spans="1:8">
      <c r="A108" s="77" t="s">
        <v>1179</v>
      </c>
      <c r="B108" s="77">
        <v>20130507</v>
      </c>
      <c r="C108" s="176">
        <f t="shared" si="1"/>
        <v>41401</v>
      </c>
      <c r="D108" s="77">
        <v>5756</v>
      </c>
      <c r="E108" s="77">
        <v>0.84109999999999996</v>
      </c>
      <c r="F108" s="77">
        <v>0.84640000000000004</v>
      </c>
      <c r="G108" s="77">
        <v>0.84060000000000001</v>
      </c>
      <c r="H108" s="77">
        <v>0.84450000000000003</v>
      </c>
    </row>
    <row r="109" spans="1:8">
      <c r="A109" s="77" t="s">
        <v>1179</v>
      </c>
      <c r="B109" s="77">
        <v>20130508</v>
      </c>
      <c r="C109" s="176">
        <f t="shared" si="1"/>
        <v>41402</v>
      </c>
      <c r="D109" s="77">
        <v>5752</v>
      </c>
      <c r="E109" s="77">
        <v>0.84460000000000002</v>
      </c>
      <c r="F109" s="77">
        <v>0.84860000000000002</v>
      </c>
      <c r="G109" s="77">
        <v>0.84450000000000003</v>
      </c>
      <c r="H109" s="77">
        <v>0.84650000000000003</v>
      </c>
    </row>
    <row r="110" spans="1:8">
      <c r="A110" s="77" t="s">
        <v>1179</v>
      </c>
      <c r="B110" s="77">
        <v>20130509</v>
      </c>
      <c r="C110" s="176">
        <f t="shared" si="1"/>
        <v>41403</v>
      </c>
      <c r="D110" s="77">
        <v>5748</v>
      </c>
      <c r="E110" s="77">
        <v>0.84650000000000003</v>
      </c>
      <c r="F110" s="77">
        <v>0.84719999999999995</v>
      </c>
      <c r="G110" s="77">
        <v>0.84289999999999998</v>
      </c>
      <c r="H110" s="77">
        <v>0.84360000000000002</v>
      </c>
    </row>
    <row r="111" spans="1:8">
      <c r="A111" s="77" t="s">
        <v>1179</v>
      </c>
      <c r="B111" s="77">
        <v>20130510</v>
      </c>
      <c r="C111" s="176">
        <f t="shared" si="1"/>
        <v>41404</v>
      </c>
      <c r="D111" s="77">
        <v>4796</v>
      </c>
      <c r="E111" s="77">
        <v>0.84370000000000001</v>
      </c>
      <c r="F111" s="77">
        <v>0.8458</v>
      </c>
      <c r="G111" s="77">
        <v>0.84289999999999998</v>
      </c>
      <c r="H111" s="77">
        <v>0.84519999999999995</v>
      </c>
    </row>
    <row r="112" spans="1:8">
      <c r="A112" s="77" t="s">
        <v>1179</v>
      </c>
      <c r="B112" s="77">
        <v>20130512</v>
      </c>
      <c r="C112" s="176">
        <f t="shared" si="1"/>
        <v>41406</v>
      </c>
      <c r="D112" s="77">
        <v>480</v>
      </c>
      <c r="E112" s="77">
        <v>0.84489999999999998</v>
      </c>
      <c r="F112" s="77">
        <v>0.84509999999999996</v>
      </c>
      <c r="G112" s="77">
        <v>0.84399999999999997</v>
      </c>
      <c r="H112" s="77">
        <v>0.84489999999999998</v>
      </c>
    </row>
    <row r="113" spans="1:8">
      <c r="A113" s="77" t="s">
        <v>1179</v>
      </c>
      <c r="B113" s="77">
        <v>20130513</v>
      </c>
      <c r="C113" s="176">
        <f t="shared" si="1"/>
        <v>41407</v>
      </c>
      <c r="D113" s="77">
        <v>5740</v>
      </c>
      <c r="E113" s="77">
        <v>0.84489999999999998</v>
      </c>
      <c r="F113" s="77">
        <v>0.84909999999999997</v>
      </c>
      <c r="G113" s="77">
        <v>0.84299999999999997</v>
      </c>
      <c r="H113" s="77">
        <v>0.84819999999999995</v>
      </c>
    </row>
    <row r="114" spans="1:8">
      <c r="A114" s="77" t="s">
        <v>1179</v>
      </c>
      <c r="B114" s="77">
        <v>20130514</v>
      </c>
      <c r="C114" s="176">
        <f t="shared" si="1"/>
        <v>41408</v>
      </c>
      <c r="D114" s="77">
        <v>5748</v>
      </c>
      <c r="E114" s="77">
        <v>0.84819999999999995</v>
      </c>
      <c r="F114" s="77">
        <v>0.85140000000000005</v>
      </c>
      <c r="G114" s="77">
        <v>0.84719999999999995</v>
      </c>
      <c r="H114" s="77">
        <v>0.84940000000000004</v>
      </c>
    </row>
    <row r="115" spans="1:8">
      <c r="A115" s="77" t="s">
        <v>1179</v>
      </c>
      <c r="B115" s="77">
        <v>20130515</v>
      </c>
      <c r="C115" s="176">
        <f t="shared" si="1"/>
        <v>41409</v>
      </c>
      <c r="D115" s="77">
        <v>5756</v>
      </c>
      <c r="E115" s="77">
        <v>0.84940000000000004</v>
      </c>
      <c r="F115" s="77">
        <v>0.84940000000000004</v>
      </c>
      <c r="G115" s="77">
        <v>0.84330000000000005</v>
      </c>
      <c r="H115" s="77">
        <v>0.84509999999999996</v>
      </c>
    </row>
    <row r="116" spans="1:8">
      <c r="A116" s="77" t="s">
        <v>1179</v>
      </c>
      <c r="B116" s="77">
        <v>20130516</v>
      </c>
      <c r="C116" s="176">
        <f t="shared" si="1"/>
        <v>41410</v>
      </c>
      <c r="D116" s="77">
        <v>5760</v>
      </c>
      <c r="E116" s="77">
        <v>0.84519999999999995</v>
      </c>
      <c r="F116" s="77">
        <v>0.84619999999999995</v>
      </c>
      <c r="G116" s="77">
        <v>0.84189999999999998</v>
      </c>
      <c r="H116" s="77">
        <v>0.84309999999999996</v>
      </c>
    </row>
    <row r="117" spans="1:8">
      <c r="A117" s="77" t="s">
        <v>1179</v>
      </c>
      <c r="B117" s="77">
        <v>20130517</v>
      </c>
      <c r="C117" s="176">
        <f t="shared" si="1"/>
        <v>41411</v>
      </c>
      <c r="D117" s="77">
        <v>4796</v>
      </c>
      <c r="E117" s="77">
        <v>0.84309999999999996</v>
      </c>
      <c r="F117" s="77">
        <v>0.84589999999999999</v>
      </c>
      <c r="G117" s="77">
        <v>0.84279999999999999</v>
      </c>
      <c r="H117" s="77">
        <v>0.84560000000000002</v>
      </c>
    </row>
    <row r="118" spans="1:8">
      <c r="A118" s="77" t="s">
        <v>1179</v>
      </c>
      <c r="B118" s="77">
        <v>20130519</v>
      </c>
      <c r="C118" s="176">
        <f t="shared" si="1"/>
        <v>41413</v>
      </c>
      <c r="D118" s="77">
        <v>480</v>
      </c>
      <c r="E118" s="77">
        <v>0.84540000000000004</v>
      </c>
      <c r="F118" s="77">
        <v>0.84599999999999997</v>
      </c>
      <c r="G118" s="77">
        <v>0.84499999999999997</v>
      </c>
      <c r="H118" s="77">
        <v>0.84519999999999995</v>
      </c>
    </row>
    <row r="119" spans="1:8">
      <c r="A119" s="77" t="s">
        <v>1179</v>
      </c>
      <c r="B119" s="77">
        <v>20130520</v>
      </c>
      <c r="C119" s="176">
        <f t="shared" si="1"/>
        <v>41414</v>
      </c>
      <c r="D119" s="77">
        <v>5760</v>
      </c>
      <c r="E119" s="77">
        <v>0.84530000000000005</v>
      </c>
      <c r="F119" s="77">
        <v>0.8468</v>
      </c>
      <c r="G119" s="77">
        <v>0.84379999999999999</v>
      </c>
      <c r="H119" s="77">
        <v>0.84440000000000004</v>
      </c>
    </row>
    <row r="120" spans="1:8">
      <c r="A120" s="77" t="s">
        <v>1179</v>
      </c>
      <c r="B120" s="77">
        <v>20130521</v>
      </c>
      <c r="C120" s="176">
        <f t="shared" si="1"/>
        <v>41415</v>
      </c>
      <c r="D120" s="77">
        <v>5752</v>
      </c>
      <c r="E120" s="77">
        <v>0.84430000000000005</v>
      </c>
      <c r="F120" s="77">
        <v>0.85209999999999997</v>
      </c>
      <c r="G120" s="77">
        <v>0.84430000000000005</v>
      </c>
      <c r="H120" s="77">
        <v>0.85189999999999999</v>
      </c>
    </row>
    <row r="121" spans="1:8">
      <c r="A121" s="77" t="s">
        <v>1179</v>
      </c>
      <c r="B121" s="77">
        <v>20130522</v>
      </c>
      <c r="C121" s="176">
        <f t="shared" si="1"/>
        <v>41416</v>
      </c>
      <c r="D121" s="77">
        <v>5744</v>
      </c>
      <c r="E121" s="77">
        <v>0.85199999999999998</v>
      </c>
      <c r="F121" s="77">
        <v>0.85880000000000001</v>
      </c>
      <c r="G121" s="77">
        <v>0.85160000000000002</v>
      </c>
      <c r="H121" s="77">
        <v>0.8538</v>
      </c>
    </row>
    <row r="122" spans="1:8">
      <c r="A122" s="77" t="s">
        <v>1179</v>
      </c>
      <c r="B122" s="77">
        <v>20130523</v>
      </c>
      <c r="C122" s="176">
        <f t="shared" si="1"/>
        <v>41417</v>
      </c>
      <c r="D122" s="77">
        <v>5756</v>
      </c>
      <c r="E122" s="77">
        <v>0.85389999999999999</v>
      </c>
      <c r="F122" s="77">
        <v>0.85680000000000001</v>
      </c>
      <c r="G122" s="77">
        <v>0.85299999999999998</v>
      </c>
      <c r="H122" s="77">
        <v>0.85599999999999998</v>
      </c>
    </row>
    <row r="123" spans="1:8">
      <c r="A123" s="77" t="s">
        <v>1179</v>
      </c>
      <c r="B123" s="77">
        <v>20130524</v>
      </c>
      <c r="C123" s="176">
        <f t="shared" si="1"/>
        <v>41418</v>
      </c>
      <c r="D123" s="77">
        <v>4800</v>
      </c>
      <c r="E123" s="77">
        <v>0.85589999999999999</v>
      </c>
      <c r="F123" s="77">
        <v>0.85950000000000004</v>
      </c>
      <c r="G123" s="77">
        <v>0.85329999999999995</v>
      </c>
      <c r="H123" s="77">
        <v>0.85489999999999999</v>
      </c>
    </row>
    <row r="124" spans="1:8">
      <c r="A124" s="77" t="s">
        <v>1179</v>
      </c>
      <c r="B124" s="77">
        <v>20130526</v>
      </c>
      <c r="C124" s="176">
        <f t="shared" si="1"/>
        <v>41420</v>
      </c>
      <c r="D124" s="77">
        <v>480</v>
      </c>
      <c r="E124" s="77">
        <v>0.8548</v>
      </c>
      <c r="F124" s="77">
        <v>0.85509999999999997</v>
      </c>
      <c r="G124" s="77">
        <v>0.85470000000000002</v>
      </c>
      <c r="H124" s="77">
        <v>0.8548</v>
      </c>
    </row>
    <row r="125" spans="1:8">
      <c r="A125" s="77" t="s">
        <v>1179</v>
      </c>
      <c r="B125" s="77">
        <v>20130527</v>
      </c>
      <c r="C125" s="176">
        <f t="shared" si="1"/>
        <v>41421</v>
      </c>
      <c r="D125" s="77">
        <v>5748</v>
      </c>
      <c r="E125" s="77">
        <v>0.8548</v>
      </c>
      <c r="F125" s="77">
        <v>0.85709999999999997</v>
      </c>
      <c r="G125" s="77">
        <v>0.85329999999999995</v>
      </c>
      <c r="H125" s="77">
        <v>0.85589999999999999</v>
      </c>
    </row>
    <row r="126" spans="1:8">
      <c r="A126" s="77" t="s">
        <v>1179</v>
      </c>
      <c r="B126" s="77">
        <v>20130528</v>
      </c>
      <c r="C126" s="176">
        <f t="shared" si="1"/>
        <v>41422</v>
      </c>
      <c r="D126" s="77">
        <v>5752</v>
      </c>
      <c r="E126" s="77">
        <v>0.85589999999999999</v>
      </c>
      <c r="F126" s="77">
        <v>0.85599999999999998</v>
      </c>
      <c r="G126" s="77">
        <v>0.85399999999999998</v>
      </c>
      <c r="H126" s="77">
        <v>0.85470000000000002</v>
      </c>
    </row>
    <row r="127" spans="1:8">
      <c r="A127" s="77" t="s">
        <v>1179</v>
      </c>
      <c r="B127" s="77">
        <v>20130529</v>
      </c>
      <c r="C127" s="176">
        <f t="shared" si="1"/>
        <v>41423</v>
      </c>
      <c r="D127" s="77">
        <v>5756</v>
      </c>
      <c r="E127" s="77">
        <v>0.85470000000000002</v>
      </c>
      <c r="F127" s="77">
        <v>0.85919999999999996</v>
      </c>
      <c r="G127" s="77">
        <v>0.8538</v>
      </c>
      <c r="H127" s="77">
        <v>0.85550000000000004</v>
      </c>
    </row>
    <row r="128" spans="1:8">
      <c r="A128" s="77" t="s">
        <v>1179</v>
      </c>
      <c r="B128" s="77">
        <v>20130530</v>
      </c>
      <c r="C128" s="176">
        <f t="shared" si="1"/>
        <v>41424</v>
      </c>
      <c r="D128" s="77">
        <v>5756</v>
      </c>
      <c r="E128" s="77">
        <v>0.85540000000000005</v>
      </c>
      <c r="F128" s="77">
        <v>0.85950000000000004</v>
      </c>
      <c r="G128" s="77">
        <v>0.85429999999999995</v>
      </c>
      <c r="H128" s="77">
        <v>0.85619999999999996</v>
      </c>
    </row>
    <row r="129" spans="1:8">
      <c r="A129" s="77" t="s">
        <v>1179</v>
      </c>
      <c r="B129" s="77">
        <v>20130531</v>
      </c>
      <c r="C129" s="176">
        <f t="shared" si="1"/>
        <v>41425</v>
      </c>
      <c r="D129" s="77">
        <v>4796</v>
      </c>
      <c r="E129" s="77">
        <v>0.85609999999999997</v>
      </c>
      <c r="F129" s="77">
        <v>0.85760000000000003</v>
      </c>
      <c r="G129" s="77">
        <v>0.85260000000000002</v>
      </c>
      <c r="H129" s="77">
        <v>0.85509999999999997</v>
      </c>
    </row>
    <row r="130" spans="1:8">
      <c r="A130" s="77" t="s">
        <v>1179</v>
      </c>
      <c r="B130" s="77">
        <v>20130602</v>
      </c>
      <c r="C130" s="176">
        <f t="shared" si="1"/>
        <v>41427</v>
      </c>
      <c r="D130" s="77">
        <v>476</v>
      </c>
      <c r="E130" s="77">
        <v>0.85450000000000004</v>
      </c>
      <c r="F130" s="77">
        <v>0.85489999999999999</v>
      </c>
      <c r="G130" s="77">
        <v>0.85419999999999996</v>
      </c>
      <c r="H130" s="77">
        <v>0.85429999999999995</v>
      </c>
    </row>
    <row r="131" spans="1:8">
      <c r="A131" s="77" t="s">
        <v>1179</v>
      </c>
      <c r="B131" s="77">
        <v>20130603</v>
      </c>
      <c r="C131" s="176">
        <f t="shared" ref="C131:C194" si="2">VALUE(LEFT(B131,4)&amp;"."&amp;MID(B131,5,2)&amp;"."&amp;RIGHT(B131,2))</f>
        <v>41428</v>
      </c>
      <c r="D131" s="77">
        <v>5752</v>
      </c>
      <c r="E131" s="77">
        <v>0.85429999999999995</v>
      </c>
      <c r="F131" s="77">
        <v>0.85509999999999997</v>
      </c>
      <c r="G131" s="77">
        <v>0.85</v>
      </c>
      <c r="H131" s="77">
        <v>0.8528</v>
      </c>
    </row>
    <row r="132" spans="1:8">
      <c r="A132" s="77" t="s">
        <v>1179</v>
      </c>
      <c r="B132" s="77">
        <v>20130604</v>
      </c>
      <c r="C132" s="176">
        <f t="shared" si="2"/>
        <v>41429</v>
      </c>
      <c r="D132" s="77">
        <v>5744</v>
      </c>
      <c r="E132" s="77">
        <v>0.8528</v>
      </c>
      <c r="F132" s="77">
        <v>0.85560000000000003</v>
      </c>
      <c r="G132" s="77">
        <v>0.85199999999999998</v>
      </c>
      <c r="H132" s="77">
        <v>0.85399999999999998</v>
      </c>
    </row>
    <row r="133" spans="1:8">
      <c r="A133" s="77" t="s">
        <v>1179</v>
      </c>
      <c r="B133" s="77">
        <v>20130605</v>
      </c>
      <c r="C133" s="176">
        <f t="shared" si="2"/>
        <v>41430</v>
      </c>
      <c r="D133" s="77">
        <v>5756</v>
      </c>
      <c r="E133" s="77">
        <v>0.85409999999999997</v>
      </c>
      <c r="F133" s="77">
        <v>0.85460000000000003</v>
      </c>
      <c r="G133" s="77">
        <v>0.84889999999999999</v>
      </c>
      <c r="H133" s="77">
        <v>0.8498</v>
      </c>
    </row>
    <row r="134" spans="1:8">
      <c r="A134" s="77" t="s">
        <v>1179</v>
      </c>
      <c r="B134" s="77">
        <v>20130606</v>
      </c>
      <c r="C134" s="176">
        <f t="shared" si="2"/>
        <v>41431</v>
      </c>
      <c r="D134" s="77">
        <v>5740</v>
      </c>
      <c r="E134" s="77">
        <v>0.84970000000000001</v>
      </c>
      <c r="F134" s="77">
        <v>0.8518</v>
      </c>
      <c r="G134" s="77">
        <v>0.84750000000000003</v>
      </c>
      <c r="H134" s="77">
        <v>0.84860000000000002</v>
      </c>
    </row>
    <row r="135" spans="1:8">
      <c r="A135" s="77" t="s">
        <v>1179</v>
      </c>
      <c r="B135" s="77">
        <v>20130607</v>
      </c>
      <c r="C135" s="176">
        <f t="shared" si="2"/>
        <v>41432</v>
      </c>
      <c r="D135" s="77">
        <v>4792</v>
      </c>
      <c r="E135" s="77">
        <v>0.84860000000000002</v>
      </c>
      <c r="F135" s="77">
        <v>0.85250000000000004</v>
      </c>
      <c r="G135" s="77">
        <v>0.84799999999999998</v>
      </c>
      <c r="H135" s="77">
        <v>0.84950000000000003</v>
      </c>
    </row>
    <row r="136" spans="1:8">
      <c r="A136" s="77" t="s">
        <v>1179</v>
      </c>
      <c r="B136" s="77">
        <v>20130609</v>
      </c>
      <c r="C136" s="176">
        <f t="shared" si="2"/>
        <v>41434</v>
      </c>
      <c r="D136" s="77">
        <v>480</v>
      </c>
      <c r="E136" s="77">
        <v>0.84930000000000005</v>
      </c>
      <c r="F136" s="77">
        <v>0.85040000000000004</v>
      </c>
      <c r="G136" s="77">
        <v>0.84919999999999995</v>
      </c>
      <c r="H136" s="77">
        <v>0.85009999999999997</v>
      </c>
    </row>
    <row r="137" spans="1:8">
      <c r="A137" s="77" t="s">
        <v>1179</v>
      </c>
      <c r="B137" s="77">
        <v>20130610</v>
      </c>
      <c r="C137" s="176">
        <f t="shared" si="2"/>
        <v>41435</v>
      </c>
      <c r="D137" s="77">
        <v>5752</v>
      </c>
      <c r="E137" s="77">
        <v>0.85019999999999996</v>
      </c>
      <c r="F137" s="77">
        <v>0.85150000000000003</v>
      </c>
      <c r="G137" s="77">
        <v>0.8488</v>
      </c>
      <c r="H137" s="77">
        <v>0.85109999999999997</v>
      </c>
    </row>
    <row r="138" spans="1:8">
      <c r="A138" s="77" t="s">
        <v>1179</v>
      </c>
      <c r="B138" s="77">
        <v>20130611</v>
      </c>
      <c r="C138" s="176">
        <f t="shared" si="2"/>
        <v>41436</v>
      </c>
      <c r="D138" s="77">
        <v>5752</v>
      </c>
      <c r="E138" s="77">
        <v>0.85109999999999997</v>
      </c>
      <c r="F138" s="77">
        <v>0.8548</v>
      </c>
      <c r="G138" s="77">
        <v>0.84989999999999999</v>
      </c>
      <c r="H138" s="77">
        <v>0.8508</v>
      </c>
    </row>
    <row r="139" spans="1:8">
      <c r="A139" s="77" t="s">
        <v>1179</v>
      </c>
      <c r="B139" s="77">
        <v>20130612</v>
      </c>
      <c r="C139" s="176">
        <f t="shared" si="2"/>
        <v>41437</v>
      </c>
      <c r="D139" s="77">
        <v>5732</v>
      </c>
      <c r="E139" s="77">
        <v>0.8508</v>
      </c>
      <c r="F139" s="77">
        <v>0.85109999999999997</v>
      </c>
      <c r="G139" s="77">
        <v>0.8468</v>
      </c>
      <c r="H139" s="77">
        <v>0.85050000000000003</v>
      </c>
    </row>
    <row r="140" spans="1:8">
      <c r="A140" s="77" t="s">
        <v>1179</v>
      </c>
      <c r="B140" s="77">
        <v>20130613</v>
      </c>
      <c r="C140" s="176">
        <f t="shared" si="2"/>
        <v>41438</v>
      </c>
      <c r="D140" s="77">
        <v>5760</v>
      </c>
      <c r="E140" s="77">
        <v>0.85040000000000004</v>
      </c>
      <c r="F140" s="77">
        <v>0.85389999999999999</v>
      </c>
      <c r="G140" s="77">
        <v>0.84730000000000005</v>
      </c>
      <c r="H140" s="77">
        <v>0.85029999999999994</v>
      </c>
    </row>
    <row r="141" spans="1:8">
      <c r="A141" s="77" t="s">
        <v>1179</v>
      </c>
      <c r="B141" s="77">
        <v>20130614</v>
      </c>
      <c r="C141" s="176">
        <f t="shared" si="2"/>
        <v>41439</v>
      </c>
      <c r="D141" s="77">
        <v>4804</v>
      </c>
      <c r="E141" s="77">
        <v>0.85029999999999994</v>
      </c>
      <c r="F141" s="77">
        <v>0.85319999999999996</v>
      </c>
      <c r="G141" s="77">
        <v>0.84870000000000001</v>
      </c>
      <c r="H141" s="77">
        <v>0.84950000000000003</v>
      </c>
    </row>
    <row r="142" spans="1:8">
      <c r="A142" s="77" t="s">
        <v>1179</v>
      </c>
      <c r="B142" s="77">
        <v>20130616</v>
      </c>
      <c r="C142" s="176">
        <f t="shared" si="2"/>
        <v>41441</v>
      </c>
      <c r="D142" s="77">
        <v>476</v>
      </c>
      <c r="E142" s="77">
        <v>0.84940000000000004</v>
      </c>
      <c r="F142" s="77">
        <v>0.84940000000000004</v>
      </c>
      <c r="G142" s="77">
        <v>0.84850000000000003</v>
      </c>
      <c r="H142" s="77">
        <v>0.84860000000000002</v>
      </c>
    </row>
    <row r="143" spans="1:8">
      <c r="A143" s="77" t="s">
        <v>1179</v>
      </c>
      <c r="B143" s="77">
        <v>20130617</v>
      </c>
      <c r="C143" s="176">
        <f t="shared" si="2"/>
        <v>41442</v>
      </c>
      <c r="D143" s="77">
        <v>5748</v>
      </c>
      <c r="E143" s="77">
        <v>0.84870000000000001</v>
      </c>
      <c r="F143" s="77">
        <v>0.85050000000000003</v>
      </c>
      <c r="G143" s="77">
        <v>0.84730000000000005</v>
      </c>
      <c r="H143" s="77">
        <v>0.85</v>
      </c>
    </row>
    <row r="144" spans="1:8">
      <c r="A144" s="77" t="s">
        <v>1179</v>
      </c>
      <c r="B144" s="77">
        <v>20130618</v>
      </c>
      <c r="C144" s="176">
        <f t="shared" si="2"/>
        <v>41443</v>
      </c>
      <c r="D144" s="77">
        <v>5756</v>
      </c>
      <c r="E144" s="77">
        <v>0.84989999999999999</v>
      </c>
      <c r="F144" s="77">
        <v>0.85819999999999996</v>
      </c>
      <c r="G144" s="77">
        <v>0.84970000000000001</v>
      </c>
      <c r="H144" s="77">
        <v>0.85660000000000003</v>
      </c>
    </row>
    <row r="145" spans="1:8">
      <c r="A145" s="77" t="s">
        <v>1179</v>
      </c>
      <c r="B145" s="77">
        <v>20130619</v>
      </c>
      <c r="C145" s="176">
        <f t="shared" si="2"/>
        <v>41444</v>
      </c>
      <c r="D145" s="77">
        <v>5752</v>
      </c>
      <c r="E145" s="77">
        <v>0.85660000000000003</v>
      </c>
      <c r="F145" s="77">
        <v>0.85880000000000001</v>
      </c>
      <c r="G145" s="77">
        <v>0.85409999999999997</v>
      </c>
      <c r="H145" s="77">
        <v>0.85809999999999997</v>
      </c>
    </row>
    <row r="146" spans="1:8">
      <c r="A146" s="77" t="s">
        <v>1179</v>
      </c>
      <c r="B146" s="77">
        <v>20130620</v>
      </c>
      <c r="C146" s="176">
        <f t="shared" si="2"/>
        <v>41445</v>
      </c>
      <c r="D146" s="77">
        <v>5760</v>
      </c>
      <c r="E146" s="77">
        <v>0.85799999999999998</v>
      </c>
      <c r="F146" s="77">
        <v>0.85880000000000001</v>
      </c>
      <c r="G146" s="77">
        <v>0.85150000000000003</v>
      </c>
      <c r="H146" s="77">
        <v>0.85240000000000005</v>
      </c>
    </row>
    <row r="147" spans="1:8">
      <c r="A147" s="77" t="s">
        <v>1179</v>
      </c>
      <c r="B147" s="77">
        <v>20130621</v>
      </c>
      <c r="C147" s="176">
        <f t="shared" si="2"/>
        <v>41446</v>
      </c>
      <c r="D147" s="77">
        <v>4800</v>
      </c>
      <c r="E147" s="77">
        <v>0.85250000000000004</v>
      </c>
      <c r="F147" s="77">
        <v>0.85499999999999998</v>
      </c>
      <c r="G147" s="77">
        <v>0.85070000000000001</v>
      </c>
      <c r="H147" s="77">
        <v>0.85070000000000001</v>
      </c>
    </row>
    <row r="148" spans="1:8">
      <c r="A148" s="77" t="s">
        <v>1179</v>
      </c>
      <c r="B148" s="77">
        <v>20130623</v>
      </c>
      <c r="C148" s="176">
        <f t="shared" si="2"/>
        <v>41448</v>
      </c>
      <c r="D148" s="77">
        <v>480</v>
      </c>
      <c r="E148" s="77">
        <v>0.85089999999999999</v>
      </c>
      <c r="F148" s="77">
        <v>0.8518</v>
      </c>
      <c r="G148" s="77">
        <v>0.85089999999999999</v>
      </c>
      <c r="H148" s="77">
        <v>0.85150000000000003</v>
      </c>
    </row>
    <row r="149" spans="1:8">
      <c r="A149" s="77" t="s">
        <v>1179</v>
      </c>
      <c r="B149" s="77">
        <v>20130624</v>
      </c>
      <c r="C149" s="176">
        <f t="shared" si="2"/>
        <v>41449</v>
      </c>
      <c r="D149" s="77">
        <v>5756</v>
      </c>
      <c r="E149" s="77">
        <v>0.85150000000000003</v>
      </c>
      <c r="F149" s="77">
        <v>0.85399999999999998</v>
      </c>
      <c r="G149" s="77">
        <v>0.84809999999999997</v>
      </c>
      <c r="H149" s="77">
        <v>0.84970000000000001</v>
      </c>
    </row>
    <row r="150" spans="1:8">
      <c r="A150" s="77" t="s">
        <v>1179</v>
      </c>
      <c r="B150" s="77">
        <v>20130625</v>
      </c>
      <c r="C150" s="176">
        <f t="shared" si="2"/>
        <v>41450</v>
      </c>
      <c r="D150" s="77">
        <v>5756</v>
      </c>
      <c r="E150" s="77">
        <v>0.84970000000000001</v>
      </c>
      <c r="F150" s="77">
        <v>0.85099999999999998</v>
      </c>
      <c r="G150" s="77">
        <v>0.84689999999999999</v>
      </c>
      <c r="H150" s="77">
        <v>0.84830000000000005</v>
      </c>
    </row>
    <row r="151" spans="1:8">
      <c r="A151" s="77" t="s">
        <v>1179</v>
      </c>
      <c r="B151" s="77">
        <v>20130626</v>
      </c>
      <c r="C151" s="176">
        <f t="shared" si="2"/>
        <v>41451</v>
      </c>
      <c r="D151" s="77">
        <v>5744</v>
      </c>
      <c r="E151" s="77">
        <v>0.84830000000000005</v>
      </c>
      <c r="F151" s="77">
        <v>0.84960000000000002</v>
      </c>
      <c r="G151" s="77">
        <v>0.84670000000000001</v>
      </c>
      <c r="H151" s="77">
        <v>0.84940000000000004</v>
      </c>
    </row>
    <row r="152" spans="1:8">
      <c r="A152" s="77" t="s">
        <v>1179</v>
      </c>
      <c r="B152" s="77">
        <v>20130627</v>
      </c>
      <c r="C152" s="176">
        <f t="shared" si="2"/>
        <v>41452</v>
      </c>
      <c r="D152" s="77">
        <v>5752</v>
      </c>
      <c r="E152" s="77">
        <v>0.84950000000000003</v>
      </c>
      <c r="F152" s="77">
        <v>0.85580000000000001</v>
      </c>
      <c r="G152" s="77">
        <v>0.84899999999999998</v>
      </c>
      <c r="H152" s="77">
        <v>0.85419999999999996</v>
      </c>
    </row>
    <row r="153" spans="1:8">
      <c r="A153" s="77" t="s">
        <v>1179</v>
      </c>
      <c r="B153" s="77">
        <v>20130628</v>
      </c>
      <c r="C153" s="176">
        <f t="shared" si="2"/>
        <v>41453</v>
      </c>
      <c r="D153" s="77">
        <v>4792</v>
      </c>
      <c r="E153" s="77">
        <v>0.85419999999999996</v>
      </c>
      <c r="F153" s="77">
        <v>0.85880000000000001</v>
      </c>
      <c r="G153" s="77">
        <v>0.85409999999999997</v>
      </c>
      <c r="H153" s="77">
        <v>0.85550000000000004</v>
      </c>
    </row>
    <row r="154" spans="1:8">
      <c r="A154" s="77" t="s">
        <v>1179</v>
      </c>
      <c r="B154" s="77">
        <v>20130630</v>
      </c>
      <c r="C154" s="176">
        <f t="shared" si="2"/>
        <v>41455</v>
      </c>
      <c r="D154" s="77">
        <v>4</v>
      </c>
      <c r="E154" s="77">
        <v>0.85570000000000002</v>
      </c>
      <c r="F154" s="77">
        <v>0.85570000000000002</v>
      </c>
      <c r="G154" s="77">
        <v>0.85550000000000004</v>
      </c>
      <c r="H154" s="77">
        <v>0.85550000000000004</v>
      </c>
    </row>
    <row r="155" spans="1:8">
      <c r="A155" s="77" t="s">
        <v>1179</v>
      </c>
      <c r="B155" s="77">
        <v>20130701</v>
      </c>
      <c r="C155" s="176">
        <f t="shared" si="2"/>
        <v>41456</v>
      </c>
      <c r="D155" s="77">
        <v>5752</v>
      </c>
      <c r="E155" s="77">
        <v>0.85499999999999998</v>
      </c>
      <c r="F155" s="77">
        <v>0.85909999999999997</v>
      </c>
      <c r="G155" s="77">
        <v>0.85450000000000004</v>
      </c>
      <c r="H155" s="77">
        <v>0.85850000000000004</v>
      </c>
    </row>
    <row r="156" spans="1:8">
      <c r="A156" s="77" t="s">
        <v>1179</v>
      </c>
      <c r="B156" s="77">
        <v>20130702</v>
      </c>
      <c r="C156" s="176">
        <f t="shared" si="2"/>
        <v>41457</v>
      </c>
      <c r="D156" s="77">
        <v>5748</v>
      </c>
      <c r="E156" s="77">
        <v>0.85850000000000004</v>
      </c>
      <c r="F156" s="77">
        <v>0.85919999999999996</v>
      </c>
      <c r="G156" s="77">
        <v>0.85519999999999996</v>
      </c>
      <c r="H156" s="77">
        <v>0.85609999999999997</v>
      </c>
    </row>
    <row r="157" spans="1:8">
      <c r="A157" s="77" t="s">
        <v>1179</v>
      </c>
      <c r="B157" s="77">
        <v>20130703</v>
      </c>
      <c r="C157" s="176">
        <f t="shared" si="2"/>
        <v>41458</v>
      </c>
      <c r="D157" s="77">
        <v>5748</v>
      </c>
      <c r="E157" s="77">
        <v>0.85619999999999996</v>
      </c>
      <c r="F157" s="77">
        <v>0.85719999999999996</v>
      </c>
      <c r="G157" s="77">
        <v>0.84799999999999998</v>
      </c>
      <c r="H157" s="77">
        <v>0.8518</v>
      </c>
    </row>
    <row r="158" spans="1:8">
      <c r="A158" s="77" t="s">
        <v>1179</v>
      </c>
      <c r="B158" s="77">
        <v>20130704</v>
      </c>
      <c r="C158" s="176">
        <f t="shared" si="2"/>
        <v>41459</v>
      </c>
      <c r="D158" s="77">
        <v>5752</v>
      </c>
      <c r="E158" s="77">
        <v>0.85189999999999999</v>
      </c>
      <c r="F158" s="77">
        <v>0.86299999999999999</v>
      </c>
      <c r="G158" s="77">
        <v>0.8508</v>
      </c>
      <c r="H158" s="77">
        <v>0.85699999999999998</v>
      </c>
    </row>
    <row r="159" spans="1:8">
      <c r="A159" s="77" t="s">
        <v>1179</v>
      </c>
      <c r="B159" s="77">
        <v>20130705</v>
      </c>
      <c r="C159" s="176">
        <f t="shared" si="2"/>
        <v>41460</v>
      </c>
      <c r="D159" s="77">
        <v>4792</v>
      </c>
      <c r="E159" s="77">
        <v>0.85699999999999998</v>
      </c>
      <c r="F159" s="77">
        <v>0.86270000000000002</v>
      </c>
      <c r="G159" s="77">
        <v>0.85640000000000005</v>
      </c>
      <c r="H159" s="77">
        <v>0.86060000000000003</v>
      </c>
    </row>
    <row r="160" spans="1:8">
      <c r="A160" s="77" t="s">
        <v>1179</v>
      </c>
      <c r="B160" s="77">
        <v>20130707</v>
      </c>
      <c r="C160" s="176">
        <f t="shared" si="2"/>
        <v>41462</v>
      </c>
      <c r="D160" s="77">
        <v>480</v>
      </c>
      <c r="E160" s="77">
        <v>0.86150000000000004</v>
      </c>
      <c r="F160" s="77">
        <v>0.86219999999999997</v>
      </c>
      <c r="G160" s="77">
        <v>0.86119999999999997</v>
      </c>
      <c r="H160" s="77">
        <v>0.86199999999999999</v>
      </c>
    </row>
    <row r="161" spans="1:8">
      <c r="A161" s="77" t="s">
        <v>1179</v>
      </c>
      <c r="B161" s="77">
        <v>20130708</v>
      </c>
      <c r="C161" s="176">
        <f t="shared" si="2"/>
        <v>41463</v>
      </c>
      <c r="D161" s="77">
        <v>5752</v>
      </c>
      <c r="E161" s="77">
        <v>0.86209999999999998</v>
      </c>
      <c r="F161" s="77">
        <v>0.86250000000000004</v>
      </c>
      <c r="G161" s="77">
        <v>0.86019999999999996</v>
      </c>
      <c r="H161" s="77">
        <v>0.8609</v>
      </c>
    </row>
    <row r="162" spans="1:8">
      <c r="A162" s="77" t="s">
        <v>1179</v>
      </c>
      <c r="B162" s="77">
        <v>20130709</v>
      </c>
      <c r="C162" s="176">
        <f t="shared" si="2"/>
        <v>41464</v>
      </c>
      <c r="D162" s="77">
        <v>5756</v>
      </c>
      <c r="E162" s="77">
        <v>0.8609</v>
      </c>
      <c r="F162" s="77">
        <v>0.86660000000000004</v>
      </c>
      <c r="G162" s="77">
        <v>0.85850000000000004</v>
      </c>
      <c r="H162" s="77">
        <v>0.86009999999999998</v>
      </c>
    </row>
    <row r="163" spans="1:8">
      <c r="A163" s="77" t="s">
        <v>1179</v>
      </c>
      <c r="B163" s="77">
        <v>20130710</v>
      </c>
      <c r="C163" s="176">
        <f t="shared" si="2"/>
        <v>41465</v>
      </c>
      <c r="D163" s="77">
        <v>5756</v>
      </c>
      <c r="E163" s="77">
        <v>0.86019999999999996</v>
      </c>
      <c r="F163" s="77">
        <v>0.86909999999999998</v>
      </c>
      <c r="G163" s="77">
        <v>0.85729999999999995</v>
      </c>
      <c r="H163" s="77">
        <v>0.86680000000000001</v>
      </c>
    </row>
    <row r="164" spans="1:8">
      <c r="A164" s="77" t="s">
        <v>1179</v>
      </c>
      <c r="B164" s="77">
        <v>20130711</v>
      </c>
      <c r="C164" s="176">
        <f t="shared" si="2"/>
        <v>41466</v>
      </c>
      <c r="D164" s="77">
        <v>2856</v>
      </c>
      <c r="E164" s="77">
        <v>0.8669</v>
      </c>
      <c r="F164" s="77">
        <v>0.86739999999999995</v>
      </c>
      <c r="G164" s="77">
        <v>0.86260000000000003</v>
      </c>
      <c r="H164" s="77">
        <v>0.86380000000000001</v>
      </c>
    </row>
    <row r="165" spans="1:8">
      <c r="A165" s="77" t="s">
        <v>1179</v>
      </c>
      <c r="B165" s="77">
        <v>20130712</v>
      </c>
      <c r="C165" s="176">
        <f t="shared" si="2"/>
        <v>41467</v>
      </c>
      <c r="D165" s="77">
        <v>4796</v>
      </c>
      <c r="E165" s="77">
        <v>0.86229999999999996</v>
      </c>
      <c r="F165" s="77">
        <v>0.86499999999999999</v>
      </c>
      <c r="G165" s="77">
        <v>0.86109999999999998</v>
      </c>
      <c r="H165" s="77">
        <v>0.86480000000000001</v>
      </c>
    </row>
    <row r="166" spans="1:8">
      <c r="A166" s="77" t="s">
        <v>1179</v>
      </c>
      <c r="B166" s="77">
        <v>20130714</v>
      </c>
      <c r="C166" s="176">
        <f t="shared" si="2"/>
        <v>41469</v>
      </c>
      <c r="D166" s="77">
        <v>480</v>
      </c>
      <c r="E166" s="77">
        <v>0.86450000000000005</v>
      </c>
      <c r="F166" s="77">
        <v>0.86480000000000001</v>
      </c>
      <c r="G166" s="77">
        <v>0.86399999999999999</v>
      </c>
      <c r="H166" s="77">
        <v>0.86419999999999997</v>
      </c>
    </row>
    <row r="167" spans="1:8">
      <c r="A167" s="77" t="s">
        <v>1179</v>
      </c>
      <c r="B167" s="77">
        <v>20130715</v>
      </c>
      <c r="C167" s="176">
        <f t="shared" si="2"/>
        <v>41470</v>
      </c>
      <c r="D167" s="77">
        <v>5740</v>
      </c>
      <c r="E167" s="77">
        <v>0.86409999999999998</v>
      </c>
      <c r="F167" s="77">
        <v>0.86619999999999997</v>
      </c>
      <c r="G167" s="77">
        <v>0.8629</v>
      </c>
      <c r="H167" s="77">
        <v>0.86480000000000001</v>
      </c>
    </row>
    <row r="168" spans="1:8">
      <c r="A168" s="77" t="s">
        <v>1179</v>
      </c>
      <c r="B168" s="77">
        <v>20130716</v>
      </c>
      <c r="C168" s="176">
        <f t="shared" si="2"/>
        <v>41471</v>
      </c>
      <c r="D168" s="77">
        <v>5748</v>
      </c>
      <c r="E168" s="77">
        <v>0.86470000000000002</v>
      </c>
      <c r="F168" s="77">
        <v>0.87050000000000005</v>
      </c>
      <c r="G168" s="77">
        <v>0.86399999999999999</v>
      </c>
      <c r="H168" s="77">
        <v>0.86860000000000004</v>
      </c>
    </row>
    <row r="169" spans="1:8">
      <c r="A169" s="77" t="s">
        <v>1179</v>
      </c>
      <c r="B169" s="77">
        <v>20130717</v>
      </c>
      <c r="C169" s="176">
        <f t="shared" si="2"/>
        <v>41472</v>
      </c>
      <c r="D169" s="77">
        <v>5720</v>
      </c>
      <c r="E169" s="77">
        <v>0.86870000000000003</v>
      </c>
      <c r="F169" s="77">
        <v>0.87080000000000002</v>
      </c>
      <c r="G169" s="77">
        <v>0.86129999999999995</v>
      </c>
      <c r="H169" s="77">
        <v>0.86209999999999998</v>
      </c>
    </row>
    <row r="170" spans="1:8">
      <c r="A170" s="77" t="s">
        <v>1179</v>
      </c>
      <c r="B170" s="77">
        <v>20130718</v>
      </c>
      <c r="C170" s="176">
        <f t="shared" si="2"/>
        <v>41473</v>
      </c>
      <c r="D170" s="77">
        <v>5756</v>
      </c>
      <c r="E170" s="77">
        <v>0.86209999999999998</v>
      </c>
      <c r="F170" s="77">
        <v>0.86439999999999995</v>
      </c>
      <c r="G170" s="77">
        <v>0.85980000000000001</v>
      </c>
      <c r="H170" s="77">
        <v>0.86109999999999998</v>
      </c>
    </row>
    <row r="171" spans="1:8">
      <c r="A171" s="77" t="s">
        <v>1179</v>
      </c>
      <c r="B171" s="77">
        <v>20130719</v>
      </c>
      <c r="C171" s="176">
        <f t="shared" si="2"/>
        <v>41474</v>
      </c>
      <c r="D171" s="77">
        <v>4796</v>
      </c>
      <c r="E171" s="77">
        <v>0.86099999999999999</v>
      </c>
      <c r="F171" s="77">
        <v>0.86270000000000002</v>
      </c>
      <c r="G171" s="77">
        <v>0.85880000000000001</v>
      </c>
      <c r="H171" s="77">
        <v>0.86019999999999996</v>
      </c>
    </row>
    <row r="172" spans="1:8">
      <c r="A172" s="77" t="s">
        <v>1179</v>
      </c>
      <c r="B172" s="77">
        <v>20130721</v>
      </c>
      <c r="C172" s="176">
        <f t="shared" si="2"/>
        <v>41476</v>
      </c>
      <c r="D172" s="77">
        <v>480</v>
      </c>
      <c r="E172" s="77">
        <v>0.86050000000000004</v>
      </c>
      <c r="F172" s="77">
        <v>0.8609</v>
      </c>
      <c r="G172" s="77">
        <v>0.86040000000000005</v>
      </c>
      <c r="H172" s="77">
        <v>0.86060000000000003</v>
      </c>
    </row>
    <row r="173" spans="1:8">
      <c r="A173" s="77" t="s">
        <v>1179</v>
      </c>
      <c r="B173" s="77">
        <v>20130722</v>
      </c>
      <c r="C173" s="176">
        <f t="shared" si="2"/>
        <v>41477</v>
      </c>
      <c r="D173" s="77">
        <v>5748</v>
      </c>
      <c r="E173" s="77">
        <v>0.86060000000000003</v>
      </c>
      <c r="F173" s="77">
        <v>0.86099999999999999</v>
      </c>
      <c r="G173" s="77">
        <v>0.85799999999999998</v>
      </c>
      <c r="H173" s="77">
        <v>0.85829999999999995</v>
      </c>
    </row>
    <row r="174" spans="1:8">
      <c r="A174" s="77" t="s">
        <v>1179</v>
      </c>
      <c r="B174" s="77">
        <v>20130723</v>
      </c>
      <c r="C174" s="176">
        <f t="shared" si="2"/>
        <v>41478</v>
      </c>
      <c r="D174" s="77">
        <v>5752</v>
      </c>
      <c r="E174" s="77">
        <v>0.85829999999999995</v>
      </c>
      <c r="F174" s="77">
        <v>0.86060000000000003</v>
      </c>
      <c r="G174" s="77">
        <v>0.85799999999999998</v>
      </c>
      <c r="H174" s="77">
        <v>0.85980000000000001</v>
      </c>
    </row>
    <row r="175" spans="1:8">
      <c r="A175" s="77" t="s">
        <v>1179</v>
      </c>
      <c r="B175" s="77">
        <v>20130724</v>
      </c>
      <c r="C175" s="176">
        <f t="shared" si="2"/>
        <v>41479</v>
      </c>
      <c r="D175" s="77">
        <v>5728</v>
      </c>
      <c r="E175" s="77">
        <v>0.85980000000000001</v>
      </c>
      <c r="F175" s="77">
        <v>0.86270000000000002</v>
      </c>
      <c r="G175" s="77">
        <v>0.85850000000000004</v>
      </c>
      <c r="H175" s="77">
        <v>0.86140000000000005</v>
      </c>
    </row>
    <row r="176" spans="1:8">
      <c r="A176" s="77" t="s">
        <v>1179</v>
      </c>
      <c r="B176" s="77">
        <v>20130725</v>
      </c>
      <c r="C176" s="176">
        <f t="shared" si="2"/>
        <v>41480</v>
      </c>
      <c r="D176" s="77">
        <v>5744</v>
      </c>
      <c r="E176" s="77">
        <v>0.86150000000000004</v>
      </c>
      <c r="F176" s="77">
        <v>0.86419999999999997</v>
      </c>
      <c r="G176" s="77">
        <v>0.85860000000000003</v>
      </c>
      <c r="H176" s="77">
        <v>0.86280000000000001</v>
      </c>
    </row>
    <row r="177" spans="1:8">
      <c r="A177" s="77" t="s">
        <v>1179</v>
      </c>
      <c r="B177" s="77">
        <v>20130726</v>
      </c>
      <c r="C177" s="176">
        <f t="shared" si="2"/>
        <v>41481</v>
      </c>
      <c r="D177" s="77">
        <v>4792</v>
      </c>
      <c r="E177" s="77">
        <v>0.8629</v>
      </c>
      <c r="F177" s="77">
        <v>0.86360000000000003</v>
      </c>
      <c r="G177" s="77">
        <v>0.86040000000000005</v>
      </c>
      <c r="H177" s="77">
        <v>0.86299999999999999</v>
      </c>
    </row>
    <row r="178" spans="1:8">
      <c r="A178" s="77" t="s">
        <v>1179</v>
      </c>
      <c r="B178" s="77">
        <v>20130728</v>
      </c>
      <c r="C178" s="176">
        <f t="shared" si="2"/>
        <v>41483</v>
      </c>
      <c r="D178" s="77">
        <v>480</v>
      </c>
      <c r="E178" s="77">
        <v>0.8629</v>
      </c>
      <c r="F178" s="77">
        <v>0.86329999999999996</v>
      </c>
      <c r="G178" s="77">
        <v>0.86250000000000004</v>
      </c>
      <c r="H178" s="77">
        <v>0.8629</v>
      </c>
    </row>
    <row r="179" spans="1:8">
      <c r="A179" s="77" t="s">
        <v>1179</v>
      </c>
      <c r="B179" s="77">
        <v>20130729</v>
      </c>
      <c r="C179" s="176">
        <f t="shared" si="2"/>
        <v>41484</v>
      </c>
      <c r="D179" s="77">
        <v>5748</v>
      </c>
      <c r="E179" s="77">
        <v>0.8629</v>
      </c>
      <c r="F179" s="77">
        <v>0.86450000000000005</v>
      </c>
      <c r="G179" s="77">
        <v>0.8619</v>
      </c>
      <c r="H179" s="77">
        <v>0.86439999999999995</v>
      </c>
    </row>
    <row r="180" spans="1:8">
      <c r="A180" s="77" t="s">
        <v>1179</v>
      </c>
      <c r="B180" s="77">
        <v>20130730</v>
      </c>
      <c r="C180" s="176">
        <f t="shared" si="2"/>
        <v>41485</v>
      </c>
      <c r="D180" s="77">
        <v>5748</v>
      </c>
      <c r="E180" s="77">
        <v>0.86439999999999995</v>
      </c>
      <c r="F180" s="77">
        <v>0.87039999999999995</v>
      </c>
      <c r="G180" s="77">
        <v>0.8639</v>
      </c>
      <c r="H180" s="77">
        <v>0.87009999999999998</v>
      </c>
    </row>
    <row r="181" spans="1:8">
      <c r="A181" s="77" t="s">
        <v>1179</v>
      </c>
      <c r="B181" s="77">
        <v>20130731</v>
      </c>
      <c r="C181" s="176">
        <f t="shared" si="2"/>
        <v>41486</v>
      </c>
      <c r="D181" s="77">
        <v>5748</v>
      </c>
      <c r="E181" s="77">
        <v>0.87009999999999998</v>
      </c>
      <c r="F181" s="77">
        <v>0.87639999999999996</v>
      </c>
      <c r="G181" s="77">
        <v>0.87</v>
      </c>
      <c r="H181" s="77">
        <v>0.87629999999999997</v>
      </c>
    </row>
    <row r="182" spans="1:8">
      <c r="A182" s="77" t="s">
        <v>1179</v>
      </c>
      <c r="B182" s="77">
        <v>20130801</v>
      </c>
      <c r="C182" s="176">
        <f t="shared" si="2"/>
        <v>41487</v>
      </c>
      <c r="D182" s="77">
        <v>5744</v>
      </c>
      <c r="E182" s="77">
        <v>0.87629999999999997</v>
      </c>
      <c r="F182" s="77">
        <v>0.87639999999999996</v>
      </c>
      <c r="G182" s="77">
        <v>0.86799999999999999</v>
      </c>
      <c r="H182" s="77">
        <v>0.87360000000000004</v>
      </c>
    </row>
    <row r="183" spans="1:8">
      <c r="A183" s="77" t="s">
        <v>1179</v>
      </c>
      <c r="B183" s="77">
        <v>20130802</v>
      </c>
      <c r="C183" s="176">
        <f t="shared" si="2"/>
        <v>41488</v>
      </c>
      <c r="D183" s="77">
        <v>4792</v>
      </c>
      <c r="E183" s="77">
        <v>0.87370000000000003</v>
      </c>
      <c r="F183" s="77">
        <v>0.87429999999999997</v>
      </c>
      <c r="G183" s="77">
        <v>0.86799999999999999</v>
      </c>
      <c r="H183" s="77">
        <v>0.86870000000000003</v>
      </c>
    </row>
    <row r="184" spans="1:8">
      <c r="A184" s="77" t="s">
        <v>1179</v>
      </c>
      <c r="B184" s="77">
        <v>20130804</v>
      </c>
      <c r="C184" s="176">
        <f t="shared" si="2"/>
        <v>41490</v>
      </c>
      <c r="D184" s="77">
        <v>480</v>
      </c>
      <c r="E184" s="77">
        <v>0.86880000000000002</v>
      </c>
      <c r="F184" s="77">
        <v>0.86890000000000001</v>
      </c>
      <c r="G184" s="77">
        <v>0.86819999999999997</v>
      </c>
      <c r="H184" s="77">
        <v>0.86829999999999996</v>
      </c>
    </row>
    <row r="185" spans="1:8">
      <c r="A185" s="77" t="s">
        <v>1179</v>
      </c>
      <c r="B185" s="77">
        <v>20130805</v>
      </c>
      <c r="C185" s="176">
        <f t="shared" si="2"/>
        <v>41491</v>
      </c>
      <c r="D185" s="77">
        <v>5748</v>
      </c>
      <c r="E185" s="77">
        <v>0.86829999999999996</v>
      </c>
      <c r="F185" s="77">
        <v>0.86939999999999995</v>
      </c>
      <c r="G185" s="77">
        <v>0.8629</v>
      </c>
      <c r="H185" s="77">
        <v>0.86319999999999997</v>
      </c>
    </row>
    <row r="186" spans="1:8">
      <c r="A186" s="77" t="s">
        <v>1179</v>
      </c>
      <c r="B186" s="77">
        <v>20130806</v>
      </c>
      <c r="C186" s="176">
        <f t="shared" si="2"/>
        <v>41492</v>
      </c>
      <c r="D186" s="77">
        <v>5756</v>
      </c>
      <c r="E186" s="77">
        <v>0.86309999999999998</v>
      </c>
      <c r="F186" s="77">
        <v>0.86709999999999998</v>
      </c>
      <c r="G186" s="77">
        <v>0.86160000000000003</v>
      </c>
      <c r="H186" s="77">
        <v>0.86699999999999999</v>
      </c>
    </row>
    <row r="187" spans="1:8">
      <c r="A187" s="77" t="s">
        <v>1179</v>
      </c>
      <c r="B187" s="77">
        <v>20130807</v>
      </c>
      <c r="C187" s="176">
        <f t="shared" si="2"/>
        <v>41493</v>
      </c>
      <c r="D187" s="77">
        <v>5752</v>
      </c>
      <c r="E187" s="77">
        <v>0.86709999999999998</v>
      </c>
      <c r="F187" s="77">
        <v>0.87280000000000002</v>
      </c>
      <c r="G187" s="77">
        <v>0.85770000000000002</v>
      </c>
      <c r="H187" s="77">
        <v>0.86050000000000004</v>
      </c>
    </row>
    <row r="188" spans="1:8">
      <c r="A188" s="77" t="s">
        <v>1179</v>
      </c>
      <c r="B188" s="77">
        <v>20130808</v>
      </c>
      <c r="C188" s="176">
        <f t="shared" si="2"/>
        <v>41494</v>
      </c>
      <c r="D188" s="77">
        <v>5740</v>
      </c>
      <c r="E188" s="77">
        <v>0.86050000000000004</v>
      </c>
      <c r="F188" s="77">
        <v>0.86199999999999999</v>
      </c>
      <c r="G188" s="77">
        <v>0.85909999999999997</v>
      </c>
      <c r="H188" s="77">
        <v>0.86109999999999998</v>
      </c>
    </row>
    <row r="189" spans="1:8">
      <c r="A189" s="77" t="s">
        <v>1179</v>
      </c>
      <c r="B189" s="77">
        <v>20130809</v>
      </c>
      <c r="C189" s="176">
        <f t="shared" si="2"/>
        <v>41495</v>
      </c>
      <c r="D189" s="77">
        <v>4792</v>
      </c>
      <c r="E189" s="77">
        <v>0.86099999999999999</v>
      </c>
      <c r="F189" s="77">
        <v>0.86160000000000003</v>
      </c>
      <c r="G189" s="77">
        <v>0.85940000000000005</v>
      </c>
      <c r="H189" s="77">
        <v>0.86040000000000005</v>
      </c>
    </row>
    <row r="190" spans="1:8">
      <c r="A190" s="77" t="s">
        <v>1179</v>
      </c>
      <c r="B190" s="77">
        <v>20130811</v>
      </c>
      <c r="C190" s="176">
        <f t="shared" si="2"/>
        <v>41497</v>
      </c>
      <c r="D190" s="77">
        <v>480</v>
      </c>
      <c r="E190" s="77">
        <v>0.86</v>
      </c>
      <c r="F190" s="77">
        <v>0.86</v>
      </c>
      <c r="G190" s="77">
        <v>0.85929999999999995</v>
      </c>
      <c r="H190" s="77">
        <v>0.85950000000000004</v>
      </c>
    </row>
    <row r="191" spans="1:8">
      <c r="A191" s="77" t="s">
        <v>1179</v>
      </c>
      <c r="B191" s="77">
        <v>20130812</v>
      </c>
      <c r="C191" s="176">
        <f t="shared" si="2"/>
        <v>41498</v>
      </c>
      <c r="D191" s="77">
        <v>5748</v>
      </c>
      <c r="E191" s="77">
        <v>0.85950000000000004</v>
      </c>
      <c r="F191" s="77">
        <v>0.86070000000000002</v>
      </c>
      <c r="G191" s="77">
        <v>0.85780000000000001</v>
      </c>
      <c r="H191" s="77">
        <v>0.85980000000000001</v>
      </c>
    </row>
    <row r="192" spans="1:8">
      <c r="A192" s="77" t="s">
        <v>1179</v>
      </c>
      <c r="B192" s="77">
        <v>20130813</v>
      </c>
      <c r="C192" s="176">
        <f t="shared" si="2"/>
        <v>41499</v>
      </c>
      <c r="D192" s="77">
        <v>5752</v>
      </c>
      <c r="E192" s="77">
        <v>0.85970000000000002</v>
      </c>
      <c r="F192" s="77">
        <v>0.86080000000000001</v>
      </c>
      <c r="G192" s="77">
        <v>0.85329999999999995</v>
      </c>
      <c r="H192" s="77">
        <v>0.85840000000000005</v>
      </c>
    </row>
    <row r="193" spans="1:8">
      <c r="A193" s="77" t="s">
        <v>1179</v>
      </c>
      <c r="B193" s="77">
        <v>20130814</v>
      </c>
      <c r="C193" s="176">
        <f t="shared" si="2"/>
        <v>41500</v>
      </c>
      <c r="D193" s="77">
        <v>5748</v>
      </c>
      <c r="E193" s="77">
        <v>0.85840000000000005</v>
      </c>
      <c r="F193" s="77">
        <v>0.85960000000000003</v>
      </c>
      <c r="G193" s="77">
        <v>0.85260000000000002</v>
      </c>
      <c r="H193" s="77">
        <v>0.85460000000000003</v>
      </c>
    </row>
    <row r="194" spans="1:8">
      <c r="A194" s="77" t="s">
        <v>1179</v>
      </c>
      <c r="B194" s="77">
        <v>20130815</v>
      </c>
      <c r="C194" s="176">
        <f t="shared" si="2"/>
        <v>41501</v>
      </c>
      <c r="D194" s="77">
        <v>5752</v>
      </c>
      <c r="E194" s="77">
        <v>0.85460000000000003</v>
      </c>
      <c r="F194" s="77">
        <v>0.85660000000000003</v>
      </c>
      <c r="G194" s="77">
        <v>0.85019999999999996</v>
      </c>
      <c r="H194" s="77">
        <v>0.85329999999999995</v>
      </c>
    </row>
    <row r="195" spans="1:8">
      <c r="A195" s="77" t="s">
        <v>1179</v>
      </c>
      <c r="B195" s="77">
        <v>20130816</v>
      </c>
      <c r="C195" s="176">
        <f t="shared" ref="C195:C258" si="3">VALUE(LEFT(B195,4)&amp;"."&amp;MID(B195,5,2)&amp;"."&amp;RIGHT(B195,2))</f>
        <v>41502</v>
      </c>
      <c r="D195" s="77">
        <v>4792</v>
      </c>
      <c r="E195" s="77">
        <v>0.85340000000000005</v>
      </c>
      <c r="F195" s="77">
        <v>0.85519999999999996</v>
      </c>
      <c r="G195" s="77">
        <v>0.85209999999999997</v>
      </c>
      <c r="H195" s="77">
        <v>0.85299999999999998</v>
      </c>
    </row>
    <row r="196" spans="1:8">
      <c r="A196" s="77" t="s">
        <v>1179</v>
      </c>
      <c r="B196" s="77">
        <v>20130818</v>
      </c>
      <c r="C196" s="176">
        <f t="shared" si="3"/>
        <v>41504</v>
      </c>
      <c r="D196" s="77">
        <v>480</v>
      </c>
      <c r="E196" s="77">
        <v>0.85289999999999999</v>
      </c>
      <c r="F196" s="77">
        <v>0.85289999999999999</v>
      </c>
      <c r="G196" s="77">
        <v>0.85229999999999995</v>
      </c>
      <c r="H196" s="77">
        <v>0.8528</v>
      </c>
    </row>
    <row r="197" spans="1:8">
      <c r="A197" s="77" t="s">
        <v>1179</v>
      </c>
      <c r="B197" s="77">
        <v>20130819</v>
      </c>
      <c r="C197" s="176">
        <f t="shared" si="3"/>
        <v>41505</v>
      </c>
      <c r="D197" s="77">
        <v>5736</v>
      </c>
      <c r="E197" s="77">
        <v>0.8528</v>
      </c>
      <c r="F197" s="77">
        <v>0.85360000000000003</v>
      </c>
      <c r="G197" s="77">
        <v>0.85099999999999998</v>
      </c>
      <c r="H197" s="77">
        <v>0.85189999999999999</v>
      </c>
    </row>
    <row r="198" spans="1:8">
      <c r="A198" s="77" t="s">
        <v>1179</v>
      </c>
      <c r="B198" s="77">
        <v>20130820</v>
      </c>
      <c r="C198" s="176">
        <f t="shared" si="3"/>
        <v>41506</v>
      </c>
      <c r="D198" s="77">
        <v>5748</v>
      </c>
      <c r="E198" s="77">
        <v>0.85189999999999999</v>
      </c>
      <c r="F198" s="77">
        <v>0.85709999999999997</v>
      </c>
      <c r="G198" s="77">
        <v>0.85160000000000002</v>
      </c>
      <c r="H198" s="77">
        <v>0.85660000000000003</v>
      </c>
    </row>
    <row r="199" spans="1:8">
      <c r="A199" s="77" t="s">
        <v>1179</v>
      </c>
      <c r="B199" s="77">
        <v>20130821</v>
      </c>
      <c r="C199" s="176">
        <f t="shared" si="3"/>
        <v>41507</v>
      </c>
      <c r="D199" s="77">
        <v>5756</v>
      </c>
      <c r="E199" s="77">
        <v>0.85650000000000004</v>
      </c>
      <c r="F199" s="77">
        <v>0.85750000000000004</v>
      </c>
      <c r="G199" s="77">
        <v>0.85070000000000001</v>
      </c>
      <c r="H199" s="77">
        <v>0.85409999999999997</v>
      </c>
    </row>
    <row r="200" spans="1:8">
      <c r="A200" s="77" t="s">
        <v>1179</v>
      </c>
      <c r="B200" s="77">
        <v>20130822</v>
      </c>
      <c r="C200" s="176">
        <f t="shared" si="3"/>
        <v>41508</v>
      </c>
      <c r="D200" s="77">
        <v>5744</v>
      </c>
      <c r="E200" s="77">
        <v>0.85409999999999997</v>
      </c>
      <c r="F200" s="77">
        <v>0.85750000000000004</v>
      </c>
      <c r="G200" s="77">
        <v>0.85340000000000005</v>
      </c>
      <c r="H200" s="77">
        <v>0.85619999999999996</v>
      </c>
    </row>
    <row r="201" spans="1:8">
      <c r="A201" s="77" t="s">
        <v>1179</v>
      </c>
      <c r="B201" s="77">
        <v>20130823</v>
      </c>
      <c r="C201" s="176">
        <f t="shared" si="3"/>
        <v>41509</v>
      </c>
      <c r="D201" s="77">
        <v>4792</v>
      </c>
      <c r="E201" s="77">
        <v>0.85619999999999996</v>
      </c>
      <c r="F201" s="77">
        <v>0.86009999999999998</v>
      </c>
      <c r="G201" s="77">
        <v>0.85399999999999998</v>
      </c>
      <c r="H201" s="77">
        <v>0.8589</v>
      </c>
    </row>
    <row r="202" spans="1:8">
      <c r="A202" s="77" t="s">
        <v>1179</v>
      </c>
      <c r="B202" s="77">
        <v>20130825</v>
      </c>
      <c r="C202" s="176">
        <f t="shared" si="3"/>
        <v>41511</v>
      </c>
      <c r="D202" s="77">
        <v>476</v>
      </c>
      <c r="E202" s="77">
        <v>0.85909999999999997</v>
      </c>
      <c r="F202" s="77">
        <v>0.85909999999999997</v>
      </c>
      <c r="G202" s="77">
        <v>0.85870000000000002</v>
      </c>
      <c r="H202" s="77">
        <v>0.8589</v>
      </c>
    </row>
    <row r="203" spans="1:8">
      <c r="A203" s="77" t="s">
        <v>1179</v>
      </c>
      <c r="B203" s="77">
        <v>20130826</v>
      </c>
      <c r="C203" s="176">
        <f t="shared" si="3"/>
        <v>41512</v>
      </c>
      <c r="D203" s="77">
        <v>5744</v>
      </c>
      <c r="E203" s="77">
        <v>0.85899999999999999</v>
      </c>
      <c r="F203" s="77">
        <v>0.85940000000000005</v>
      </c>
      <c r="G203" s="77">
        <v>0.85750000000000004</v>
      </c>
      <c r="H203" s="77">
        <v>0.85829999999999995</v>
      </c>
    </row>
    <row r="204" spans="1:8">
      <c r="A204" s="77" t="s">
        <v>1179</v>
      </c>
      <c r="B204" s="77">
        <v>20130827</v>
      </c>
      <c r="C204" s="176">
        <f t="shared" si="3"/>
        <v>41513</v>
      </c>
      <c r="D204" s="77">
        <v>5744</v>
      </c>
      <c r="E204" s="77">
        <v>0.85819999999999996</v>
      </c>
      <c r="F204" s="77">
        <v>0.86209999999999998</v>
      </c>
      <c r="G204" s="77">
        <v>0.8579</v>
      </c>
      <c r="H204" s="77">
        <v>0.86119999999999997</v>
      </c>
    </row>
    <row r="205" spans="1:8">
      <c r="A205" s="77" t="s">
        <v>1179</v>
      </c>
      <c r="B205" s="77">
        <v>20130828</v>
      </c>
      <c r="C205" s="176">
        <f t="shared" si="3"/>
        <v>41514</v>
      </c>
      <c r="D205" s="77">
        <v>5756</v>
      </c>
      <c r="E205" s="77">
        <v>0.86119999999999997</v>
      </c>
      <c r="F205" s="77">
        <v>0.86480000000000001</v>
      </c>
      <c r="G205" s="77">
        <v>0.85699999999999998</v>
      </c>
      <c r="H205" s="77">
        <v>0.85850000000000004</v>
      </c>
    </row>
    <row r="206" spans="1:8">
      <c r="A206" s="77" t="s">
        <v>1179</v>
      </c>
      <c r="B206" s="77">
        <v>20130829</v>
      </c>
      <c r="C206" s="176">
        <f t="shared" si="3"/>
        <v>41515</v>
      </c>
      <c r="D206" s="77">
        <v>5748</v>
      </c>
      <c r="E206" s="77">
        <v>0.85860000000000003</v>
      </c>
      <c r="F206" s="77">
        <v>0.85870000000000002</v>
      </c>
      <c r="G206" s="77">
        <v>0.85270000000000001</v>
      </c>
      <c r="H206" s="77">
        <v>0.85340000000000005</v>
      </c>
    </row>
    <row r="207" spans="1:8">
      <c r="A207" s="77" t="s">
        <v>1179</v>
      </c>
      <c r="B207" s="77">
        <v>20130830</v>
      </c>
      <c r="C207" s="176">
        <f t="shared" si="3"/>
        <v>41516</v>
      </c>
      <c r="D207" s="77">
        <v>4796</v>
      </c>
      <c r="E207" s="77">
        <v>0.85350000000000004</v>
      </c>
      <c r="F207" s="77">
        <v>0.85509999999999997</v>
      </c>
      <c r="G207" s="77">
        <v>0.8518</v>
      </c>
      <c r="H207" s="77">
        <v>0.8528</v>
      </c>
    </row>
    <row r="208" spans="1:8">
      <c r="A208" s="77" t="s">
        <v>1179</v>
      </c>
      <c r="B208" s="77">
        <v>20130901</v>
      </c>
      <c r="C208" s="176">
        <f t="shared" si="3"/>
        <v>41518</v>
      </c>
      <c r="D208" s="77">
        <v>480</v>
      </c>
      <c r="E208" s="77">
        <v>0.85099999999999998</v>
      </c>
      <c r="F208" s="77">
        <v>0.8518</v>
      </c>
      <c r="G208" s="77">
        <v>0.85040000000000004</v>
      </c>
      <c r="H208" s="77">
        <v>0.85089999999999999</v>
      </c>
    </row>
    <row r="209" spans="1:8">
      <c r="A209" s="77" t="s">
        <v>1179</v>
      </c>
      <c r="B209" s="77">
        <v>20130902</v>
      </c>
      <c r="C209" s="176">
        <f t="shared" si="3"/>
        <v>41519</v>
      </c>
      <c r="D209" s="77">
        <v>5756</v>
      </c>
      <c r="E209" s="77">
        <v>0.85089999999999999</v>
      </c>
      <c r="F209" s="77">
        <v>0.85099999999999998</v>
      </c>
      <c r="G209" s="77">
        <v>0.84699999999999998</v>
      </c>
      <c r="H209" s="77">
        <v>0.84809999999999997</v>
      </c>
    </row>
    <row r="210" spans="1:8">
      <c r="A210" s="77" t="s">
        <v>1179</v>
      </c>
      <c r="B210" s="77">
        <v>20130903</v>
      </c>
      <c r="C210" s="176">
        <f t="shared" si="3"/>
        <v>41520</v>
      </c>
      <c r="D210" s="77">
        <v>5748</v>
      </c>
      <c r="E210" s="77">
        <v>0.84819999999999995</v>
      </c>
      <c r="F210" s="77">
        <v>0.84819999999999995</v>
      </c>
      <c r="G210" s="77">
        <v>0.84440000000000004</v>
      </c>
      <c r="H210" s="77">
        <v>0.84609999999999996</v>
      </c>
    </row>
    <row r="211" spans="1:8">
      <c r="A211" s="77" t="s">
        <v>1179</v>
      </c>
      <c r="B211" s="77">
        <v>20130904</v>
      </c>
      <c r="C211" s="176">
        <f t="shared" si="3"/>
        <v>41521</v>
      </c>
      <c r="D211" s="77">
        <v>5748</v>
      </c>
      <c r="E211" s="77">
        <v>0.84619999999999995</v>
      </c>
      <c r="F211" s="77">
        <v>0.84619999999999995</v>
      </c>
      <c r="G211" s="77">
        <v>0.84240000000000004</v>
      </c>
      <c r="H211" s="77">
        <v>0.8448</v>
      </c>
    </row>
    <row r="212" spans="1:8">
      <c r="A212" s="77" t="s">
        <v>1179</v>
      </c>
      <c r="B212" s="77">
        <v>20130905</v>
      </c>
      <c r="C212" s="176">
        <f t="shared" si="3"/>
        <v>41522</v>
      </c>
      <c r="D212" s="77">
        <v>5752</v>
      </c>
      <c r="E212" s="77">
        <v>0.8448</v>
      </c>
      <c r="F212" s="77">
        <v>0.84619999999999995</v>
      </c>
      <c r="G212" s="77">
        <v>0.84060000000000001</v>
      </c>
      <c r="H212" s="77">
        <v>0.84119999999999995</v>
      </c>
    </row>
    <row r="213" spans="1:8">
      <c r="A213" s="77" t="s">
        <v>1179</v>
      </c>
      <c r="B213" s="77">
        <v>20130906</v>
      </c>
      <c r="C213" s="176">
        <f t="shared" si="3"/>
        <v>41523</v>
      </c>
      <c r="D213" s="77">
        <v>4788</v>
      </c>
      <c r="E213" s="77">
        <v>0.84119999999999995</v>
      </c>
      <c r="F213" s="77">
        <v>0.84309999999999996</v>
      </c>
      <c r="G213" s="77">
        <v>0.83899999999999997</v>
      </c>
      <c r="H213" s="77">
        <v>0.8427</v>
      </c>
    </row>
    <row r="214" spans="1:8">
      <c r="A214" s="77" t="s">
        <v>1179</v>
      </c>
      <c r="B214" s="77">
        <v>20130908</v>
      </c>
      <c r="C214" s="176">
        <f t="shared" si="3"/>
        <v>41525</v>
      </c>
      <c r="D214" s="77">
        <v>480</v>
      </c>
      <c r="E214" s="77">
        <v>0.84260000000000002</v>
      </c>
      <c r="F214" s="77">
        <v>0.84279999999999999</v>
      </c>
      <c r="G214" s="77">
        <v>0.84209999999999996</v>
      </c>
      <c r="H214" s="77">
        <v>0.84240000000000004</v>
      </c>
    </row>
    <row r="215" spans="1:8">
      <c r="A215" s="77" t="s">
        <v>1179</v>
      </c>
      <c r="B215" s="77">
        <v>20130909</v>
      </c>
      <c r="C215" s="176">
        <f t="shared" si="3"/>
        <v>41526</v>
      </c>
      <c r="D215" s="77">
        <v>5596</v>
      </c>
      <c r="E215" s="77">
        <v>0.84240000000000004</v>
      </c>
      <c r="F215" s="77">
        <v>0.84470000000000001</v>
      </c>
      <c r="G215" s="77">
        <v>0.84079999999999999</v>
      </c>
      <c r="H215" s="77">
        <v>0.84419999999999995</v>
      </c>
    </row>
    <row r="216" spans="1:8">
      <c r="A216" s="77" t="s">
        <v>1179</v>
      </c>
      <c r="B216" s="77">
        <v>20130910</v>
      </c>
      <c r="C216" s="176">
        <f t="shared" si="3"/>
        <v>41527</v>
      </c>
      <c r="D216" s="77">
        <v>5740</v>
      </c>
      <c r="E216" s="77">
        <v>0.84419999999999995</v>
      </c>
      <c r="F216" s="77">
        <v>0.84509999999999996</v>
      </c>
      <c r="G216" s="77">
        <v>0.84209999999999996</v>
      </c>
      <c r="H216" s="77">
        <v>0.84309999999999996</v>
      </c>
    </row>
    <row r="217" spans="1:8">
      <c r="A217" s="77" t="s">
        <v>1179</v>
      </c>
      <c r="B217" s="77">
        <v>20130911</v>
      </c>
      <c r="C217" s="176">
        <f t="shared" si="3"/>
        <v>41528</v>
      </c>
      <c r="D217" s="77">
        <v>5756</v>
      </c>
      <c r="E217" s="77">
        <v>0.84309999999999996</v>
      </c>
      <c r="F217" s="77">
        <v>0.84370000000000001</v>
      </c>
      <c r="G217" s="77">
        <v>0.83809999999999996</v>
      </c>
      <c r="H217" s="77">
        <v>0.84109999999999996</v>
      </c>
    </row>
    <row r="218" spans="1:8">
      <c r="A218" s="77" t="s">
        <v>1179</v>
      </c>
      <c r="B218" s="77">
        <v>20130912</v>
      </c>
      <c r="C218" s="176">
        <f t="shared" si="3"/>
        <v>41529</v>
      </c>
      <c r="D218" s="77">
        <v>5744</v>
      </c>
      <c r="E218" s="77">
        <v>0.84109999999999996</v>
      </c>
      <c r="F218" s="77">
        <v>0.84230000000000005</v>
      </c>
      <c r="G218" s="77">
        <v>0.83909999999999996</v>
      </c>
      <c r="H218" s="77">
        <v>0.84130000000000005</v>
      </c>
    </row>
    <row r="219" spans="1:8">
      <c r="A219" s="77" t="s">
        <v>1179</v>
      </c>
      <c r="B219" s="77">
        <v>20130913</v>
      </c>
      <c r="C219" s="176">
        <f t="shared" si="3"/>
        <v>41530</v>
      </c>
      <c r="D219" s="77">
        <v>4780</v>
      </c>
      <c r="E219" s="77">
        <v>0.84119999999999995</v>
      </c>
      <c r="F219" s="77">
        <v>0.84150000000000003</v>
      </c>
      <c r="G219" s="77">
        <v>0.83540000000000003</v>
      </c>
      <c r="H219" s="77">
        <v>0.8377</v>
      </c>
    </row>
    <row r="220" spans="1:8">
      <c r="A220" s="77" t="s">
        <v>1179</v>
      </c>
      <c r="B220" s="77">
        <v>20130915</v>
      </c>
      <c r="C220" s="176">
        <f t="shared" si="3"/>
        <v>41532</v>
      </c>
      <c r="D220" s="77">
        <v>476</v>
      </c>
      <c r="E220" s="77">
        <v>0.83799999999999997</v>
      </c>
      <c r="F220" s="77">
        <v>0.83889999999999998</v>
      </c>
      <c r="G220" s="77">
        <v>0.8377</v>
      </c>
      <c r="H220" s="77">
        <v>0.83799999999999997</v>
      </c>
    </row>
    <row r="221" spans="1:8">
      <c r="A221" s="77" t="s">
        <v>1179</v>
      </c>
      <c r="B221" s="77">
        <v>20130916</v>
      </c>
      <c r="C221" s="176">
        <f t="shared" si="3"/>
        <v>41533</v>
      </c>
      <c r="D221" s="77">
        <v>5740</v>
      </c>
      <c r="E221" s="77">
        <v>0.83799999999999997</v>
      </c>
      <c r="F221" s="77">
        <v>0.83889999999999998</v>
      </c>
      <c r="G221" s="77">
        <v>0.83689999999999998</v>
      </c>
      <c r="H221" s="77">
        <v>0.83840000000000003</v>
      </c>
    </row>
    <row r="222" spans="1:8">
      <c r="A222" s="77" t="s">
        <v>1179</v>
      </c>
      <c r="B222" s="77">
        <v>20130917</v>
      </c>
      <c r="C222" s="176">
        <f t="shared" si="3"/>
        <v>41534</v>
      </c>
      <c r="D222" s="77">
        <v>5748</v>
      </c>
      <c r="E222" s="77">
        <v>0.83840000000000003</v>
      </c>
      <c r="F222" s="77">
        <v>0.84089999999999998</v>
      </c>
      <c r="G222" s="77">
        <v>0.8377</v>
      </c>
      <c r="H222" s="77">
        <v>0.83960000000000001</v>
      </c>
    </row>
    <row r="223" spans="1:8">
      <c r="A223" s="77" t="s">
        <v>1179</v>
      </c>
      <c r="B223" s="77">
        <v>20130918</v>
      </c>
      <c r="C223" s="176">
        <f t="shared" si="3"/>
        <v>41535</v>
      </c>
      <c r="D223" s="77">
        <v>5744</v>
      </c>
      <c r="E223" s="77">
        <v>0.83960000000000001</v>
      </c>
      <c r="F223" s="77">
        <v>0.8397</v>
      </c>
      <c r="G223" s="77">
        <v>0.83499999999999996</v>
      </c>
      <c r="H223" s="77">
        <v>0.83799999999999997</v>
      </c>
    </row>
    <row r="224" spans="1:8">
      <c r="A224" s="77" t="s">
        <v>1179</v>
      </c>
      <c r="B224" s="77">
        <v>20130919</v>
      </c>
      <c r="C224" s="176">
        <f t="shared" si="3"/>
        <v>41536</v>
      </c>
      <c r="D224" s="77">
        <v>5752</v>
      </c>
      <c r="E224" s="77">
        <v>0.83799999999999997</v>
      </c>
      <c r="F224" s="77">
        <v>0.84409999999999996</v>
      </c>
      <c r="G224" s="77">
        <v>0.83760000000000001</v>
      </c>
      <c r="H224" s="77">
        <v>0.84370000000000001</v>
      </c>
    </row>
    <row r="225" spans="1:8">
      <c r="A225" s="77" t="s">
        <v>1179</v>
      </c>
      <c r="B225" s="77">
        <v>20130920</v>
      </c>
      <c r="C225" s="176">
        <f t="shared" si="3"/>
        <v>41537</v>
      </c>
      <c r="D225" s="77">
        <v>4776</v>
      </c>
      <c r="E225" s="77">
        <v>0.84370000000000001</v>
      </c>
      <c r="F225" s="77">
        <v>0.84570000000000001</v>
      </c>
      <c r="G225" s="77">
        <v>0.84189999999999998</v>
      </c>
      <c r="H225" s="77">
        <v>0.84409999999999996</v>
      </c>
    </row>
    <row r="226" spans="1:8">
      <c r="A226" s="77" t="s">
        <v>1179</v>
      </c>
      <c r="B226" s="77">
        <v>20130922</v>
      </c>
      <c r="C226" s="176">
        <f t="shared" si="3"/>
        <v>41539</v>
      </c>
      <c r="D226" s="77">
        <v>480</v>
      </c>
      <c r="E226" s="77">
        <v>0.84570000000000001</v>
      </c>
      <c r="F226" s="77">
        <v>0.84570000000000001</v>
      </c>
      <c r="G226" s="77">
        <v>0.84460000000000002</v>
      </c>
      <c r="H226" s="77">
        <v>0.84470000000000001</v>
      </c>
    </row>
    <row r="227" spans="1:8">
      <c r="A227" s="77" t="s">
        <v>1179</v>
      </c>
      <c r="B227" s="77">
        <v>20130923</v>
      </c>
      <c r="C227" s="176">
        <f t="shared" si="3"/>
        <v>41540</v>
      </c>
      <c r="D227" s="77">
        <v>5740</v>
      </c>
      <c r="E227" s="77">
        <v>0.84470000000000001</v>
      </c>
      <c r="F227" s="77">
        <v>0.84489999999999998</v>
      </c>
      <c r="G227" s="77">
        <v>0.84009999999999996</v>
      </c>
      <c r="H227" s="77">
        <v>0.84119999999999995</v>
      </c>
    </row>
    <row r="228" spans="1:8">
      <c r="A228" s="77" t="s">
        <v>1179</v>
      </c>
      <c r="B228" s="77">
        <v>20130924</v>
      </c>
      <c r="C228" s="176">
        <f t="shared" si="3"/>
        <v>41541</v>
      </c>
      <c r="D228" s="77">
        <v>5740</v>
      </c>
      <c r="E228" s="77">
        <v>0.84119999999999995</v>
      </c>
      <c r="F228" s="77">
        <v>0.84460000000000002</v>
      </c>
      <c r="G228" s="77">
        <v>0.84109999999999996</v>
      </c>
      <c r="H228" s="77">
        <v>0.84209999999999996</v>
      </c>
    </row>
    <row r="229" spans="1:8">
      <c r="A229" s="77" t="s">
        <v>1179</v>
      </c>
      <c r="B229" s="77">
        <v>20130925</v>
      </c>
      <c r="C229" s="176">
        <f t="shared" si="3"/>
        <v>41542</v>
      </c>
      <c r="D229" s="77">
        <v>5748</v>
      </c>
      <c r="E229" s="77">
        <v>0.84209999999999996</v>
      </c>
      <c r="F229" s="77">
        <v>0.84440000000000004</v>
      </c>
      <c r="G229" s="77">
        <v>0.8397</v>
      </c>
      <c r="H229" s="77">
        <v>0.8407</v>
      </c>
    </row>
    <row r="230" spans="1:8">
      <c r="A230" s="77" t="s">
        <v>1179</v>
      </c>
      <c r="B230" s="77">
        <v>20130926</v>
      </c>
      <c r="C230" s="176">
        <f t="shared" si="3"/>
        <v>41543</v>
      </c>
      <c r="D230" s="77">
        <v>5744</v>
      </c>
      <c r="E230" s="77">
        <v>0.8407</v>
      </c>
      <c r="F230" s="77">
        <v>0.8427</v>
      </c>
      <c r="G230" s="77">
        <v>0.83919999999999995</v>
      </c>
      <c r="H230" s="77">
        <v>0.8407</v>
      </c>
    </row>
    <row r="231" spans="1:8">
      <c r="A231" s="77" t="s">
        <v>1179</v>
      </c>
      <c r="B231" s="77">
        <v>20130927</v>
      </c>
      <c r="C231" s="176">
        <f t="shared" si="3"/>
        <v>41544</v>
      </c>
      <c r="D231" s="77">
        <v>4780</v>
      </c>
      <c r="E231" s="77">
        <v>0.8407</v>
      </c>
      <c r="F231" s="77">
        <v>0.8417</v>
      </c>
      <c r="G231" s="77">
        <v>0.83609999999999995</v>
      </c>
      <c r="H231" s="77">
        <v>0.83740000000000003</v>
      </c>
    </row>
    <row r="232" spans="1:8">
      <c r="A232" s="77" t="s">
        <v>1179</v>
      </c>
      <c r="B232" s="77">
        <v>20130929</v>
      </c>
      <c r="C232" s="176">
        <f t="shared" si="3"/>
        <v>41546</v>
      </c>
      <c r="D232" s="77">
        <v>476</v>
      </c>
      <c r="E232" s="77">
        <v>0.83499999999999996</v>
      </c>
      <c r="F232" s="77">
        <v>0.83540000000000003</v>
      </c>
      <c r="G232" s="77">
        <v>0.83430000000000004</v>
      </c>
      <c r="H232" s="77">
        <v>0.83440000000000003</v>
      </c>
    </row>
    <row r="233" spans="1:8">
      <c r="A233" s="77" t="s">
        <v>1179</v>
      </c>
      <c r="B233" s="77">
        <v>20130930</v>
      </c>
      <c r="C233" s="176">
        <f t="shared" si="3"/>
        <v>41547</v>
      </c>
      <c r="D233" s="77">
        <v>5740</v>
      </c>
      <c r="E233" s="77">
        <v>0.83440000000000003</v>
      </c>
      <c r="F233" s="77">
        <v>0.83860000000000001</v>
      </c>
      <c r="G233" s="77">
        <v>0.83399999999999996</v>
      </c>
      <c r="H233" s="77">
        <v>0.83530000000000004</v>
      </c>
    </row>
    <row r="234" spans="1:8">
      <c r="A234" s="77" t="s">
        <v>1179</v>
      </c>
      <c r="B234" s="77">
        <v>20131001</v>
      </c>
      <c r="C234" s="176">
        <f t="shared" si="3"/>
        <v>41548</v>
      </c>
      <c r="D234" s="77">
        <v>5748</v>
      </c>
      <c r="E234" s="77">
        <v>0.83530000000000004</v>
      </c>
      <c r="F234" s="77">
        <v>0.83640000000000003</v>
      </c>
      <c r="G234" s="77">
        <v>0.83299999999999996</v>
      </c>
      <c r="H234" s="77">
        <v>0.83489999999999998</v>
      </c>
    </row>
    <row r="235" spans="1:8">
      <c r="A235" s="77" t="s">
        <v>1179</v>
      </c>
      <c r="B235" s="77">
        <v>20131002</v>
      </c>
      <c r="C235" s="176">
        <f t="shared" si="3"/>
        <v>41549</v>
      </c>
      <c r="D235" s="77">
        <v>5752</v>
      </c>
      <c r="E235" s="77">
        <v>0.83489999999999998</v>
      </c>
      <c r="F235" s="77">
        <v>0.83789999999999998</v>
      </c>
      <c r="G235" s="77">
        <v>0.83320000000000005</v>
      </c>
      <c r="H235" s="77">
        <v>0.83679999999999999</v>
      </c>
    </row>
    <row r="236" spans="1:8">
      <c r="A236" s="77" t="s">
        <v>1179</v>
      </c>
      <c r="B236" s="77">
        <v>20131003</v>
      </c>
      <c r="C236" s="176">
        <f t="shared" si="3"/>
        <v>41550</v>
      </c>
      <c r="D236" s="77">
        <v>5748</v>
      </c>
      <c r="E236" s="77">
        <v>0.83679999999999999</v>
      </c>
      <c r="F236" s="77">
        <v>0.84370000000000001</v>
      </c>
      <c r="G236" s="77">
        <v>0.8367</v>
      </c>
      <c r="H236" s="77">
        <v>0.84289999999999998</v>
      </c>
    </row>
    <row r="237" spans="1:8">
      <c r="A237" s="77" t="s">
        <v>1179</v>
      </c>
      <c r="B237" s="77">
        <v>20131004</v>
      </c>
      <c r="C237" s="176">
        <f t="shared" si="3"/>
        <v>41551</v>
      </c>
      <c r="D237" s="77">
        <v>4788</v>
      </c>
      <c r="E237" s="77">
        <v>0.84289999999999998</v>
      </c>
      <c r="F237" s="77">
        <v>0.84730000000000005</v>
      </c>
      <c r="G237" s="77">
        <v>0.84199999999999997</v>
      </c>
      <c r="H237" s="77">
        <v>0.84589999999999999</v>
      </c>
    </row>
    <row r="238" spans="1:8">
      <c r="A238" s="77" t="s">
        <v>1179</v>
      </c>
      <c r="B238" s="77">
        <v>20131006</v>
      </c>
      <c r="C238" s="176">
        <f t="shared" si="3"/>
        <v>41553</v>
      </c>
      <c r="D238" s="77">
        <v>480</v>
      </c>
      <c r="E238" s="77">
        <v>0.84609999999999996</v>
      </c>
      <c r="F238" s="77">
        <v>0.84619999999999995</v>
      </c>
      <c r="G238" s="77">
        <v>0.84550000000000003</v>
      </c>
      <c r="H238" s="77">
        <v>0.8458</v>
      </c>
    </row>
    <row r="239" spans="1:8">
      <c r="A239" s="77" t="s">
        <v>1179</v>
      </c>
      <c r="B239" s="77">
        <v>20131007</v>
      </c>
      <c r="C239" s="176">
        <f t="shared" si="3"/>
        <v>41554</v>
      </c>
      <c r="D239" s="77">
        <v>5732</v>
      </c>
      <c r="E239" s="77">
        <v>0.8458</v>
      </c>
      <c r="F239" s="77">
        <v>0.84630000000000005</v>
      </c>
      <c r="G239" s="77">
        <v>0.8427</v>
      </c>
      <c r="H239" s="77">
        <v>0.84340000000000004</v>
      </c>
    </row>
    <row r="240" spans="1:8">
      <c r="A240" s="77" t="s">
        <v>1179</v>
      </c>
      <c r="B240" s="77">
        <v>20131008</v>
      </c>
      <c r="C240" s="176">
        <f t="shared" si="3"/>
        <v>41555</v>
      </c>
      <c r="D240" s="77">
        <v>5736</v>
      </c>
      <c r="E240" s="77">
        <v>0.84340000000000004</v>
      </c>
      <c r="F240" s="77">
        <v>0.84660000000000002</v>
      </c>
      <c r="G240" s="77">
        <v>0.84230000000000005</v>
      </c>
      <c r="H240" s="77">
        <v>0.84340000000000004</v>
      </c>
    </row>
    <row r="241" spans="1:8">
      <c r="A241" s="77" t="s">
        <v>1179</v>
      </c>
      <c r="B241" s="77">
        <v>20131009</v>
      </c>
      <c r="C241" s="176">
        <f t="shared" si="3"/>
        <v>41556</v>
      </c>
      <c r="D241" s="77">
        <v>5744</v>
      </c>
      <c r="E241" s="77">
        <v>0.84350000000000003</v>
      </c>
      <c r="F241" s="77">
        <v>0.84850000000000003</v>
      </c>
      <c r="G241" s="77">
        <v>0.8427</v>
      </c>
      <c r="H241" s="77">
        <v>0.84699999999999998</v>
      </c>
    </row>
    <row r="242" spans="1:8">
      <c r="A242" s="77" t="s">
        <v>1179</v>
      </c>
      <c r="B242" s="77">
        <v>20131010</v>
      </c>
      <c r="C242" s="176">
        <f t="shared" si="3"/>
        <v>41557</v>
      </c>
      <c r="D242" s="77">
        <v>5756</v>
      </c>
      <c r="E242" s="77">
        <v>0.84699999999999998</v>
      </c>
      <c r="F242" s="77">
        <v>0.84899999999999998</v>
      </c>
      <c r="G242" s="77">
        <v>0.84619999999999995</v>
      </c>
      <c r="H242" s="77">
        <v>0.84640000000000004</v>
      </c>
    </row>
    <row r="243" spans="1:8">
      <c r="A243" s="77" t="s">
        <v>1179</v>
      </c>
      <c r="B243" s="77">
        <v>20131011</v>
      </c>
      <c r="C243" s="176">
        <f t="shared" si="3"/>
        <v>41558</v>
      </c>
      <c r="D243" s="77">
        <v>4788</v>
      </c>
      <c r="E243" s="77">
        <v>0.84640000000000004</v>
      </c>
      <c r="F243" s="77">
        <v>0.85070000000000001</v>
      </c>
      <c r="G243" s="77">
        <v>0.84589999999999999</v>
      </c>
      <c r="H243" s="77">
        <v>0.84889999999999999</v>
      </c>
    </row>
    <row r="244" spans="1:8">
      <c r="A244" s="77" t="s">
        <v>1179</v>
      </c>
      <c r="B244" s="77">
        <v>20131013</v>
      </c>
      <c r="C244" s="176">
        <f t="shared" si="3"/>
        <v>41560</v>
      </c>
      <c r="D244" s="77">
        <v>480</v>
      </c>
      <c r="E244" s="77">
        <v>0.84889999999999999</v>
      </c>
      <c r="F244" s="77">
        <v>0.84899999999999998</v>
      </c>
      <c r="G244" s="77">
        <v>0.84850000000000003</v>
      </c>
      <c r="H244" s="77">
        <v>0.84870000000000001</v>
      </c>
    </row>
    <row r="245" spans="1:8">
      <c r="A245" s="77" t="s">
        <v>1179</v>
      </c>
      <c r="B245" s="77">
        <v>20131014</v>
      </c>
      <c r="C245" s="176">
        <f t="shared" si="3"/>
        <v>41561</v>
      </c>
      <c r="D245" s="77">
        <v>5744</v>
      </c>
      <c r="E245" s="77">
        <v>0.84870000000000001</v>
      </c>
      <c r="F245" s="77">
        <v>0.84940000000000004</v>
      </c>
      <c r="G245" s="77">
        <v>0.84770000000000001</v>
      </c>
      <c r="H245" s="77">
        <v>0.84860000000000002</v>
      </c>
    </row>
    <row r="246" spans="1:8">
      <c r="A246" s="77" t="s">
        <v>1179</v>
      </c>
      <c r="B246" s="77">
        <v>20131015</v>
      </c>
      <c r="C246" s="176">
        <f t="shared" si="3"/>
        <v>41562</v>
      </c>
      <c r="D246" s="77">
        <v>5760</v>
      </c>
      <c r="E246" s="77">
        <v>0.84850000000000003</v>
      </c>
      <c r="F246" s="77">
        <v>0.84930000000000005</v>
      </c>
      <c r="G246" s="77">
        <v>0.84430000000000005</v>
      </c>
      <c r="H246" s="77">
        <v>0.84570000000000001</v>
      </c>
    </row>
    <row r="247" spans="1:8">
      <c r="A247" s="77" t="s">
        <v>1179</v>
      </c>
      <c r="B247" s="77">
        <v>20131016</v>
      </c>
      <c r="C247" s="176">
        <f t="shared" si="3"/>
        <v>41563</v>
      </c>
      <c r="D247" s="77">
        <v>5732</v>
      </c>
      <c r="E247" s="77">
        <v>0.84570000000000001</v>
      </c>
      <c r="F247" s="77">
        <v>0.84870000000000001</v>
      </c>
      <c r="G247" s="77">
        <v>0.84309999999999996</v>
      </c>
      <c r="H247" s="77">
        <v>0.8478</v>
      </c>
    </row>
    <row r="248" spans="1:8">
      <c r="A248" s="77" t="s">
        <v>1179</v>
      </c>
      <c r="B248" s="77">
        <v>20131017</v>
      </c>
      <c r="C248" s="176">
        <f t="shared" si="3"/>
        <v>41564</v>
      </c>
      <c r="D248" s="77">
        <v>5728</v>
      </c>
      <c r="E248" s="77">
        <v>0.84789999999999999</v>
      </c>
      <c r="F248" s="77">
        <v>0.84940000000000004</v>
      </c>
      <c r="G248" s="77">
        <v>0.84470000000000001</v>
      </c>
      <c r="H248" s="77">
        <v>0.84599999999999997</v>
      </c>
    </row>
    <row r="249" spans="1:8">
      <c r="A249" s="77" t="s">
        <v>1179</v>
      </c>
      <c r="B249" s="77">
        <v>20131018</v>
      </c>
      <c r="C249" s="176">
        <f t="shared" si="3"/>
        <v>41565</v>
      </c>
      <c r="D249" s="77">
        <v>4784</v>
      </c>
      <c r="E249" s="77">
        <v>0.84599999999999997</v>
      </c>
      <c r="F249" s="77">
        <v>0.84670000000000001</v>
      </c>
      <c r="G249" s="77">
        <v>0.84389999999999998</v>
      </c>
      <c r="H249" s="77">
        <v>0.84609999999999996</v>
      </c>
    </row>
    <row r="250" spans="1:8">
      <c r="A250" s="77" t="s">
        <v>1179</v>
      </c>
      <c r="B250" s="77">
        <v>20131020</v>
      </c>
      <c r="C250" s="176">
        <f t="shared" si="3"/>
        <v>41567</v>
      </c>
      <c r="D250" s="77">
        <v>480</v>
      </c>
      <c r="E250" s="77">
        <v>0.84570000000000001</v>
      </c>
      <c r="F250" s="77">
        <v>0.84619999999999995</v>
      </c>
      <c r="G250" s="77">
        <v>0.84570000000000001</v>
      </c>
      <c r="H250" s="77">
        <v>0.84589999999999999</v>
      </c>
    </row>
    <row r="251" spans="1:8">
      <c r="A251" s="77" t="s">
        <v>1179</v>
      </c>
      <c r="B251" s="77">
        <v>20131021</v>
      </c>
      <c r="C251" s="176">
        <f t="shared" si="3"/>
        <v>41568</v>
      </c>
      <c r="D251" s="77">
        <v>5744</v>
      </c>
      <c r="E251" s="77">
        <v>0.8458</v>
      </c>
      <c r="F251" s="77">
        <v>0.84760000000000002</v>
      </c>
      <c r="G251" s="77">
        <v>0.8448</v>
      </c>
      <c r="H251" s="77">
        <v>0.84730000000000005</v>
      </c>
    </row>
    <row r="252" spans="1:8">
      <c r="A252" s="77" t="s">
        <v>1179</v>
      </c>
      <c r="B252" s="77">
        <v>20131022</v>
      </c>
      <c r="C252" s="176">
        <f t="shared" si="3"/>
        <v>41569</v>
      </c>
      <c r="D252" s="77">
        <v>5732</v>
      </c>
      <c r="E252" s="77">
        <v>0.84730000000000005</v>
      </c>
      <c r="F252" s="77">
        <v>0.84970000000000001</v>
      </c>
      <c r="G252" s="77">
        <v>0.84699999999999998</v>
      </c>
      <c r="H252" s="77">
        <v>0.84860000000000002</v>
      </c>
    </row>
    <row r="253" spans="1:8">
      <c r="A253" s="77" t="s">
        <v>1179</v>
      </c>
      <c r="B253" s="77">
        <v>20131023</v>
      </c>
      <c r="C253" s="176">
        <f t="shared" si="3"/>
        <v>41570</v>
      </c>
      <c r="D253" s="77">
        <v>5740</v>
      </c>
      <c r="E253" s="77">
        <v>0.84860000000000002</v>
      </c>
      <c r="F253" s="77">
        <v>0.85289999999999999</v>
      </c>
      <c r="G253" s="77">
        <v>0.84819999999999995</v>
      </c>
      <c r="H253" s="77">
        <v>0.85229999999999995</v>
      </c>
    </row>
    <row r="254" spans="1:8">
      <c r="A254" s="77" t="s">
        <v>1179</v>
      </c>
      <c r="B254" s="77">
        <v>20131024</v>
      </c>
      <c r="C254" s="176">
        <f t="shared" si="3"/>
        <v>41571</v>
      </c>
      <c r="D254" s="77">
        <v>5752</v>
      </c>
      <c r="E254" s="77">
        <v>0.85219999999999996</v>
      </c>
      <c r="F254" s="77">
        <v>0.85529999999999995</v>
      </c>
      <c r="G254" s="77">
        <v>0.85050000000000003</v>
      </c>
      <c r="H254" s="77">
        <v>0.85189999999999999</v>
      </c>
    </row>
    <row r="255" spans="1:8">
      <c r="A255" s="77" t="s">
        <v>1179</v>
      </c>
      <c r="B255" s="77">
        <v>20131025</v>
      </c>
      <c r="C255" s="176">
        <f t="shared" si="3"/>
        <v>41572</v>
      </c>
      <c r="D255" s="77">
        <v>4796</v>
      </c>
      <c r="E255" s="77">
        <v>0.8518</v>
      </c>
      <c r="F255" s="77">
        <v>0.85399999999999998</v>
      </c>
      <c r="G255" s="77">
        <v>0.85019999999999996</v>
      </c>
      <c r="H255" s="77">
        <v>0.85329999999999995</v>
      </c>
    </row>
    <row r="256" spans="1:8">
      <c r="A256" s="77" t="s">
        <v>1179</v>
      </c>
      <c r="B256" s="77">
        <v>20131027</v>
      </c>
      <c r="C256" s="176">
        <f t="shared" si="3"/>
        <v>41574</v>
      </c>
      <c r="D256" s="77">
        <v>236</v>
      </c>
      <c r="E256" s="77">
        <v>0.85350000000000004</v>
      </c>
      <c r="F256" s="77">
        <v>0.85360000000000003</v>
      </c>
      <c r="G256" s="77">
        <v>0.85309999999999997</v>
      </c>
      <c r="H256" s="77">
        <v>0.85350000000000004</v>
      </c>
    </row>
    <row r="257" spans="1:8">
      <c r="A257" s="77" t="s">
        <v>1179</v>
      </c>
      <c r="B257" s="77">
        <v>20131028</v>
      </c>
      <c r="C257" s="176">
        <f t="shared" si="3"/>
        <v>41575</v>
      </c>
      <c r="D257" s="77">
        <v>5752</v>
      </c>
      <c r="E257" s="77">
        <v>0.85350000000000004</v>
      </c>
      <c r="F257" s="77">
        <v>0.85450000000000004</v>
      </c>
      <c r="G257" s="77">
        <v>0.85170000000000001</v>
      </c>
      <c r="H257" s="77">
        <v>0.85389999999999999</v>
      </c>
    </row>
    <row r="258" spans="1:8">
      <c r="A258" s="77" t="s">
        <v>1179</v>
      </c>
      <c r="B258" s="77">
        <v>20131029</v>
      </c>
      <c r="C258" s="176">
        <f t="shared" si="3"/>
        <v>41576</v>
      </c>
      <c r="D258" s="77">
        <v>5740</v>
      </c>
      <c r="E258" s="77">
        <v>0.85389999999999999</v>
      </c>
      <c r="F258" s="77">
        <v>0.85819999999999996</v>
      </c>
      <c r="G258" s="77">
        <v>0.85389999999999999</v>
      </c>
      <c r="H258" s="77">
        <v>0.85629999999999995</v>
      </c>
    </row>
    <row r="259" spans="1:8">
      <c r="A259" s="77" t="s">
        <v>1179</v>
      </c>
      <c r="B259" s="77">
        <v>20131030</v>
      </c>
      <c r="C259" s="176">
        <f t="shared" ref="C259:C322" si="4">VALUE(LEFT(B259,4)&amp;"."&amp;MID(B259,5,2)&amp;"."&amp;RIGHT(B259,2))</f>
        <v>41577</v>
      </c>
      <c r="D259" s="77">
        <v>5748</v>
      </c>
      <c r="E259" s="77">
        <v>0.85629999999999995</v>
      </c>
      <c r="F259" s="77">
        <v>0.85750000000000004</v>
      </c>
      <c r="G259" s="77">
        <v>0.85550000000000004</v>
      </c>
      <c r="H259" s="77">
        <v>0.85599999999999998</v>
      </c>
    </row>
    <row r="260" spans="1:8">
      <c r="A260" s="77" t="s">
        <v>1179</v>
      </c>
      <c r="B260" s="77">
        <v>20131031</v>
      </c>
      <c r="C260" s="176">
        <f t="shared" si="4"/>
        <v>41578</v>
      </c>
      <c r="D260" s="77">
        <v>5736</v>
      </c>
      <c r="E260" s="77">
        <v>0.85589999999999999</v>
      </c>
      <c r="F260" s="77">
        <v>0.85650000000000004</v>
      </c>
      <c r="G260" s="77">
        <v>0.8458</v>
      </c>
      <c r="H260" s="77">
        <v>0.84670000000000001</v>
      </c>
    </row>
    <row r="261" spans="1:8">
      <c r="A261" s="77" t="s">
        <v>1179</v>
      </c>
      <c r="B261" s="77">
        <v>20131101</v>
      </c>
      <c r="C261" s="176">
        <f t="shared" si="4"/>
        <v>41579</v>
      </c>
      <c r="D261" s="77">
        <v>5024</v>
      </c>
      <c r="E261" s="77">
        <v>0.84609999999999996</v>
      </c>
      <c r="F261" s="77">
        <v>0.84750000000000003</v>
      </c>
      <c r="G261" s="77">
        <v>0.84419999999999995</v>
      </c>
      <c r="H261" s="77">
        <v>0.8468</v>
      </c>
    </row>
    <row r="262" spans="1:8">
      <c r="A262" s="77" t="s">
        <v>1179</v>
      </c>
      <c r="B262" s="77">
        <v>20131103</v>
      </c>
      <c r="C262" s="176">
        <f t="shared" si="4"/>
        <v>41581</v>
      </c>
      <c r="D262" s="77">
        <v>236</v>
      </c>
      <c r="E262" s="77">
        <v>0.84650000000000003</v>
      </c>
      <c r="F262" s="77">
        <v>0.84719999999999995</v>
      </c>
      <c r="G262" s="77">
        <v>0.84650000000000003</v>
      </c>
      <c r="H262" s="77">
        <v>0.84689999999999999</v>
      </c>
    </row>
    <row r="263" spans="1:8">
      <c r="A263" s="77" t="s">
        <v>1179</v>
      </c>
      <c r="B263" s="77">
        <v>20131104</v>
      </c>
      <c r="C263" s="176">
        <f t="shared" si="4"/>
        <v>41582</v>
      </c>
      <c r="D263" s="77">
        <v>5760</v>
      </c>
      <c r="E263" s="77">
        <v>0.84689999999999999</v>
      </c>
      <c r="F263" s="77">
        <v>0.84740000000000004</v>
      </c>
      <c r="G263" s="77">
        <v>0.84509999999999996</v>
      </c>
      <c r="H263" s="77">
        <v>0.84609999999999996</v>
      </c>
    </row>
    <row r="264" spans="1:8">
      <c r="A264" s="77" t="s">
        <v>1179</v>
      </c>
      <c r="B264" s="77">
        <v>20131105</v>
      </c>
      <c r="C264" s="176">
        <f t="shared" si="4"/>
        <v>41583</v>
      </c>
      <c r="D264" s="77">
        <v>5752</v>
      </c>
      <c r="E264" s="77">
        <v>0.84599999999999997</v>
      </c>
      <c r="F264" s="77">
        <v>0.84619999999999995</v>
      </c>
      <c r="G264" s="77">
        <v>0.83899999999999997</v>
      </c>
      <c r="H264" s="77">
        <v>0.83930000000000005</v>
      </c>
    </row>
    <row r="265" spans="1:8">
      <c r="A265" s="77" t="s">
        <v>1179</v>
      </c>
      <c r="B265" s="77">
        <v>20131106</v>
      </c>
      <c r="C265" s="176">
        <f t="shared" si="4"/>
        <v>41584</v>
      </c>
      <c r="D265" s="77">
        <v>5732</v>
      </c>
      <c r="E265" s="77">
        <v>0.83940000000000003</v>
      </c>
      <c r="F265" s="77">
        <v>0.84140000000000004</v>
      </c>
      <c r="G265" s="77">
        <v>0.83760000000000001</v>
      </c>
      <c r="H265" s="77">
        <v>0.84030000000000005</v>
      </c>
    </row>
    <row r="266" spans="1:8">
      <c r="A266" s="77" t="s">
        <v>1179</v>
      </c>
      <c r="B266" s="77">
        <v>20131107</v>
      </c>
      <c r="C266" s="176">
        <f t="shared" si="4"/>
        <v>41585</v>
      </c>
      <c r="D266" s="77">
        <v>5756</v>
      </c>
      <c r="E266" s="77">
        <v>0.84019999999999995</v>
      </c>
      <c r="F266" s="77">
        <v>0.84089999999999998</v>
      </c>
      <c r="G266" s="77">
        <v>0.82979999999999998</v>
      </c>
      <c r="H266" s="77">
        <v>0.83309999999999995</v>
      </c>
    </row>
    <row r="267" spans="1:8">
      <c r="A267" s="77" t="s">
        <v>1179</v>
      </c>
      <c r="B267" s="77">
        <v>20131108</v>
      </c>
      <c r="C267" s="176">
        <f t="shared" si="4"/>
        <v>41586</v>
      </c>
      <c r="D267" s="77">
        <v>5028</v>
      </c>
      <c r="E267" s="77">
        <v>0.83320000000000005</v>
      </c>
      <c r="F267" s="77">
        <v>0.83589999999999998</v>
      </c>
      <c r="G267" s="77">
        <v>0.83209999999999995</v>
      </c>
      <c r="H267" s="77">
        <v>0.83430000000000004</v>
      </c>
    </row>
    <row r="268" spans="1:8">
      <c r="A268" s="77" t="s">
        <v>1179</v>
      </c>
      <c r="B268" s="77">
        <v>20131110</v>
      </c>
      <c r="C268" s="176">
        <f t="shared" si="4"/>
        <v>41588</v>
      </c>
      <c r="D268" s="77">
        <v>236</v>
      </c>
      <c r="E268" s="77">
        <v>0.83440000000000003</v>
      </c>
      <c r="F268" s="77">
        <v>0.83460000000000001</v>
      </c>
      <c r="G268" s="77">
        <v>0.83409999999999995</v>
      </c>
      <c r="H268" s="77">
        <v>0.83430000000000004</v>
      </c>
    </row>
    <row r="269" spans="1:8">
      <c r="A269" s="77" t="s">
        <v>1179</v>
      </c>
      <c r="B269" s="77">
        <v>20131111</v>
      </c>
      <c r="C269" s="176">
        <f t="shared" si="4"/>
        <v>41589</v>
      </c>
      <c r="D269" s="77">
        <v>5748</v>
      </c>
      <c r="E269" s="77">
        <v>0.83440000000000003</v>
      </c>
      <c r="F269" s="77">
        <v>0.83930000000000005</v>
      </c>
      <c r="G269" s="77">
        <v>0.8337</v>
      </c>
      <c r="H269" s="77">
        <v>0.83819999999999995</v>
      </c>
    </row>
    <row r="270" spans="1:8">
      <c r="A270" s="77" t="s">
        <v>1179</v>
      </c>
      <c r="B270" s="77">
        <v>20131112</v>
      </c>
      <c r="C270" s="176">
        <f t="shared" si="4"/>
        <v>41590</v>
      </c>
      <c r="D270" s="77">
        <v>5672</v>
      </c>
      <c r="E270" s="77">
        <v>0.83819999999999995</v>
      </c>
      <c r="F270" s="77">
        <v>0.84489999999999998</v>
      </c>
      <c r="G270" s="77">
        <v>0.83750000000000002</v>
      </c>
      <c r="H270" s="77">
        <v>0.84489999999999998</v>
      </c>
    </row>
    <row r="271" spans="1:8">
      <c r="A271" s="77" t="s">
        <v>1179</v>
      </c>
      <c r="B271" s="77">
        <v>20131113</v>
      </c>
      <c r="C271" s="176">
        <f t="shared" si="4"/>
        <v>41591</v>
      </c>
      <c r="D271" s="77">
        <v>5740</v>
      </c>
      <c r="E271" s="77">
        <v>0.84499999999999997</v>
      </c>
      <c r="F271" s="77">
        <v>0.84609999999999996</v>
      </c>
      <c r="G271" s="77">
        <v>0.83750000000000002</v>
      </c>
      <c r="H271" s="77">
        <v>0.84019999999999995</v>
      </c>
    </row>
    <row r="272" spans="1:8">
      <c r="A272" s="77" t="s">
        <v>1179</v>
      </c>
      <c r="B272" s="77">
        <v>20131114</v>
      </c>
      <c r="C272" s="176">
        <f t="shared" si="4"/>
        <v>41592</v>
      </c>
      <c r="D272" s="77">
        <v>5756</v>
      </c>
      <c r="E272" s="77">
        <v>0.84019999999999995</v>
      </c>
      <c r="F272" s="77">
        <v>0.84119999999999995</v>
      </c>
      <c r="G272" s="77">
        <v>0.83599999999999997</v>
      </c>
      <c r="H272" s="77">
        <v>0.83750000000000002</v>
      </c>
    </row>
    <row r="273" spans="1:8">
      <c r="A273" s="77" t="s">
        <v>1179</v>
      </c>
      <c r="B273" s="77">
        <v>20131115</v>
      </c>
      <c r="C273" s="176">
        <f t="shared" si="4"/>
        <v>41593</v>
      </c>
      <c r="D273" s="77">
        <v>5032</v>
      </c>
      <c r="E273" s="77">
        <v>0.83740000000000003</v>
      </c>
      <c r="F273" s="77">
        <v>0.83840000000000003</v>
      </c>
      <c r="G273" s="77">
        <v>0.83550000000000002</v>
      </c>
      <c r="H273" s="77">
        <v>0.83699999999999997</v>
      </c>
    </row>
    <row r="274" spans="1:8">
      <c r="A274" s="77" t="s">
        <v>1179</v>
      </c>
      <c r="B274" s="77">
        <v>20131117</v>
      </c>
      <c r="C274" s="176">
        <f t="shared" si="4"/>
        <v>41595</v>
      </c>
      <c r="D274" s="77">
        <v>228</v>
      </c>
      <c r="E274" s="77">
        <v>0.83679999999999999</v>
      </c>
      <c r="F274" s="77">
        <v>0.83699999999999997</v>
      </c>
      <c r="G274" s="77">
        <v>0.83660000000000001</v>
      </c>
      <c r="H274" s="77">
        <v>0.83679999999999999</v>
      </c>
    </row>
    <row r="275" spans="1:8">
      <c r="A275" s="77" t="s">
        <v>1179</v>
      </c>
      <c r="B275" s="77">
        <v>20131118</v>
      </c>
      <c r="C275" s="176">
        <f t="shared" si="4"/>
        <v>41596</v>
      </c>
      <c r="D275" s="77">
        <v>5752</v>
      </c>
      <c r="E275" s="77">
        <v>0.8367</v>
      </c>
      <c r="F275" s="77">
        <v>0.83979999999999999</v>
      </c>
      <c r="G275" s="77">
        <v>0.83589999999999998</v>
      </c>
      <c r="H275" s="77">
        <v>0.83799999999999997</v>
      </c>
    </row>
    <row r="276" spans="1:8">
      <c r="A276" s="77" t="s">
        <v>1179</v>
      </c>
      <c r="B276" s="77">
        <v>20131119</v>
      </c>
      <c r="C276" s="176">
        <f t="shared" si="4"/>
        <v>41597</v>
      </c>
      <c r="D276" s="77">
        <v>5756</v>
      </c>
      <c r="E276" s="77">
        <v>0.83809999999999996</v>
      </c>
      <c r="F276" s="77">
        <v>0.84019999999999995</v>
      </c>
      <c r="G276" s="77">
        <v>0.83760000000000001</v>
      </c>
      <c r="H276" s="77">
        <v>0.83960000000000001</v>
      </c>
    </row>
    <row r="277" spans="1:8">
      <c r="A277" s="77" t="s">
        <v>1179</v>
      </c>
      <c r="B277" s="77">
        <v>20131120</v>
      </c>
      <c r="C277" s="176">
        <f t="shared" si="4"/>
        <v>41598</v>
      </c>
      <c r="D277" s="77">
        <v>5660</v>
      </c>
      <c r="E277" s="77">
        <v>0.83960000000000001</v>
      </c>
      <c r="F277" s="77">
        <v>0.84130000000000005</v>
      </c>
      <c r="G277" s="77">
        <v>0.83230000000000004</v>
      </c>
      <c r="H277" s="77">
        <v>0.83430000000000004</v>
      </c>
    </row>
    <row r="278" spans="1:8">
      <c r="A278" s="77" t="s">
        <v>1179</v>
      </c>
      <c r="B278" s="77">
        <v>20131121</v>
      </c>
      <c r="C278" s="176">
        <f t="shared" si="4"/>
        <v>41599</v>
      </c>
      <c r="D278" s="77">
        <v>5724</v>
      </c>
      <c r="E278" s="77">
        <v>0.83420000000000005</v>
      </c>
      <c r="F278" s="77">
        <v>0.83550000000000002</v>
      </c>
      <c r="G278" s="77">
        <v>0.83179999999999998</v>
      </c>
      <c r="H278" s="77">
        <v>0.83199999999999996</v>
      </c>
    </row>
    <row r="279" spans="1:8">
      <c r="A279" s="77" t="s">
        <v>1179</v>
      </c>
      <c r="B279" s="77">
        <v>20131122</v>
      </c>
      <c r="C279" s="176">
        <f t="shared" si="4"/>
        <v>41600</v>
      </c>
      <c r="D279" s="77">
        <v>5020</v>
      </c>
      <c r="E279" s="77">
        <v>0.83240000000000003</v>
      </c>
      <c r="F279" s="77">
        <v>0.83589999999999998</v>
      </c>
      <c r="G279" s="77">
        <v>0.83140000000000003</v>
      </c>
      <c r="H279" s="77">
        <v>0.83520000000000005</v>
      </c>
    </row>
    <row r="280" spans="1:8">
      <c r="A280" s="77" t="s">
        <v>1179</v>
      </c>
      <c r="B280" s="77">
        <v>20131124</v>
      </c>
      <c r="C280" s="176">
        <f t="shared" si="4"/>
        <v>41602</v>
      </c>
      <c r="D280" s="77">
        <v>236</v>
      </c>
      <c r="E280" s="77">
        <v>0.83479999999999999</v>
      </c>
      <c r="F280" s="77">
        <v>0.83509999999999995</v>
      </c>
      <c r="G280" s="77">
        <v>0.83460000000000001</v>
      </c>
      <c r="H280" s="77">
        <v>0.83460000000000001</v>
      </c>
    </row>
    <row r="281" spans="1:8">
      <c r="A281" s="77" t="s">
        <v>1179</v>
      </c>
      <c r="B281" s="77">
        <v>20131125</v>
      </c>
      <c r="C281" s="176">
        <f t="shared" si="4"/>
        <v>41603</v>
      </c>
      <c r="D281" s="77">
        <v>5748</v>
      </c>
      <c r="E281" s="77">
        <v>0.83450000000000002</v>
      </c>
      <c r="F281" s="77">
        <v>0.83709999999999996</v>
      </c>
      <c r="G281" s="77">
        <v>0.83379999999999999</v>
      </c>
      <c r="H281" s="77">
        <v>0.83640000000000003</v>
      </c>
    </row>
    <row r="282" spans="1:8">
      <c r="A282" s="77" t="s">
        <v>1179</v>
      </c>
      <c r="B282" s="77">
        <v>20131126</v>
      </c>
      <c r="C282" s="176">
        <f t="shared" si="4"/>
        <v>41604</v>
      </c>
      <c r="D282" s="77">
        <v>5740</v>
      </c>
      <c r="E282" s="77">
        <v>0.83650000000000002</v>
      </c>
      <c r="F282" s="77">
        <v>0.83889999999999998</v>
      </c>
      <c r="G282" s="77">
        <v>0.83589999999999998</v>
      </c>
      <c r="H282" s="77">
        <v>0.83679999999999999</v>
      </c>
    </row>
    <row r="283" spans="1:8">
      <c r="A283" s="77" t="s">
        <v>1179</v>
      </c>
      <c r="B283" s="77">
        <v>20131127</v>
      </c>
      <c r="C283" s="176">
        <f t="shared" si="4"/>
        <v>41605</v>
      </c>
      <c r="D283" s="77">
        <v>5724</v>
      </c>
      <c r="E283" s="77">
        <v>0.8367</v>
      </c>
      <c r="F283" s="77">
        <v>0.83840000000000003</v>
      </c>
      <c r="G283" s="77">
        <v>0.83289999999999997</v>
      </c>
      <c r="H283" s="77">
        <v>0.83320000000000005</v>
      </c>
    </row>
    <row r="284" spans="1:8">
      <c r="A284" s="77" t="s">
        <v>1179</v>
      </c>
      <c r="B284" s="77">
        <v>20131128</v>
      </c>
      <c r="C284" s="176">
        <f t="shared" si="4"/>
        <v>41606</v>
      </c>
      <c r="D284" s="77">
        <v>5696</v>
      </c>
      <c r="E284" s="77">
        <v>0.83320000000000005</v>
      </c>
      <c r="F284" s="77">
        <v>0.83499999999999996</v>
      </c>
      <c r="G284" s="77">
        <v>0.83109999999999995</v>
      </c>
      <c r="H284" s="77">
        <v>0.83240000000000003</v>
      </c>
    </row>
    <row r="285" spans="1:8">
      <c r="A285" s="77" t="s">
        <v>1179</v>
      </c>
      <c r="B285" s="77">
        <v>20131129</v>
      </c>
      <c r="C285" s="176">
        <f t="shared" si="4"/>
        <v>41607</v>
      </c>
      <c r="D285" s="77">
        <v>5040</v>
      </c>
      <c r="E285" s="77">
        <v>0.83230000000000004</v>
      </c>
      <c r="F285" s="77">
        <v>0.83430000000000004</v>
      </c>
      <c r="G285" s="77">
        <v>0.82950000000000002</v>
      </c>
      <c r="H285" s="77">
        <v>0.82979999999999998</v>
      </c>
    </row>
    <row r="286" spans="1:8">
      <c r="A286" s="77" t="s">
        <v>1179</v>
      </c>
      <c r="B286" s="77">
        <v>20131201</v>
      </c>
      <c r="C286" s="176">
        <f t="shared" si="4"/>
        <v>41609</v>
      </c>
      <c r="D286" s="77">
        <v>236</v>
      </c>
      <c r="E286" s="77">
        <v>0.82979999999999998</v>
      </c>
      <c r="F286" s="77">
        <v>0.83</v>
      </c>
      <c r="G286" s="77">
        <v>0.82940000000000003</v>
      </c>
      <c r="H286" s="77">
        <v>0.82950000000000002</v>
      </c>
    </row>
    <row r="287" spans="1:8">
      <c r="A287" s="77" t="s">
        <v>1179</v>
      </c>
      <c r="B287" s="77">
        <v>20131202</v>
      </c>
      <c r="C287" s="176">
        <f t="shared" si="4"/>
        <v>41610</v>
      </c>
      <c r="D287" s="77">
        <v>5756</v>
      </c>
      <c r="E287" s="77">
        <v>0.8296</v>
      </c>
      <c r="F287" s="77">
        <v>0.8296</v>
      </c>
      <c r="G287" s="77">
        <v>0.82499999999999996</v>
      </c>
      <c r="H287" s="77">
        <v>0.82769999999999999</v>
      </c>
    </row>
    <row r="288" spans="1:8">
      <c r="A288" s="77" t="s">
        <v>1179</v>
      </c>
      <c r="B288" s="77">
        <v>20131203</v>
      </c>
      <c r="C288" s="176">
        <f t="shared" si="4"/>
        <v>41611</v>
      </c>
      <c r="D288" s="77">
        <v>5748</v>
      </c>
      <c r="E288" s="77">
        <v>0.82769999999999999</v>
      </c>
      <c r="F288" s="77">
        <v>0.82930000000000004</v>
      </c>
      <c r="G288" s="77">
        <v>0.8256</v>
      </c>
      <c r="H288" s="77">
        <v>0.82899999999999996</v>
      </c>
    </row>
    <row r="289" spans="1:8">
      <c r="A289" s="77" t="s">
        <v>1179</v>
      </c>
      <c r="B289" s="77">
        <v>20131204</v>
      </c>
      <c r="C289" s="176">
        <f t="shared" si="4"/>
        <v>41612</v>
      </c>
      <c r="D289" s="77">
        <v>5756</v>
      </c>
      <c r="E289" s="77">
        <v>0.82909999999999995</v>
      </c>
      <c r="F289" s="77">
        <v>0.83150000000000002</v>
      </c>
      <c r="G289" s="77">
        <v>0.82720000000000005</v>
      </c>
      <c r="H289" s="77">
        <v>0.82950000000000002</v>
      </c>
    </row>
    <row r="290" spans="1:8">
      <c r="A290" s="77" t="s">
        <v>1179</v>
      </c>
      <c r="B290" s="77">
        <v>20131205</v>
      </c>
      <c r="C290" s="176">
        <f t="shared" si="4"/>
        <v>41613</v>
      </c>
      <c r="D290" s="77">
        <v>5740</v>
      </c>
      <c r="E290" s="77">
        <v>0.82950000000000002</v>
      </c>
      <c r="F290" s="77">
        <v>0.8377</v>
      </c>
      <c r="G290" s="77">
        <v>0.82899999999999996</v>
      </c>
      <c r="H290" s="77">
        <v>0.8367</v>
      </c>
    </row>
    <row r="291" spans="1:8">
      <c r="A291" s="77" t="s">
        <v>1179</v>
      </c>
      <c r="B291" s="77">
        <v>20131206</v>
      </c>
      <c r="C291" s="176">
        <f t="shared" si="4"/>
        <v>41614</v>
      </c>
      <c r="D291" s="77">
        <v>5036</v>
      </c>
      <c r="E291" s="77">
        <v>0.8367</v>
      </c>
      <c r="F291" s="77">
        <v>0.8387</v>
      </c>
      <c r="G291" s="77">
        <v>0.83450000000000002</v>
      </c>
      <c r="H291" s="77">
        <v>0.83830000000000005</v>
      </c>
    </row>
    <row r="292" spans="1:8">
      <c r="A292" s="77" t="s">
        <v>1179</v>
      </c>
      <c r="B292" s="77">
        <v>20131208</v>
      </c>
      <c r="C292" s="176">
        <f t="shared" si="4"/>
        <v>41616</v>
      </c>
      <c r="D292" s="77">
        <v>236</v>
      </c>
      <c r="E292" s="77">
        <v>0.83860000000000001</v>
      </c>
      <c r="F292" s="77">
        <v>0.83889999999999998</v>
      </c>
      <c r="G292" s="77">
        <v>0.83840000000000003</v>
      </c>
      <c r="H292" s="77">
        <v>0.83850000000000002</v>
      </c>
    </row>
    <row r="293" spans="1:8">
      <c r="A293" s="77" t="s">
        <v>1179</v>
      </c>
      <c r="B293" s="77">
        <v>20131209</v>
      </c>
      <c r="C293" s="176">
        <f t="shared" si="4"/>
        <v>41617</v>
      </c>
      <c r="D293" s="77">
        <v>5748</v>
      </c>
      <c r="E293" s="77">
        <v>0.83850000000000002</v>
      </c>
      <c r="F293" s="77">
        <v>0.83930000000000005</v>
      </c>
      <c r="G293" s="77">
        <v>0.83579999999999999</v>
      </c>
      <c r="H293" s="77">
        <v>0.83620000000000005</v>
      </c>
    </row>
    <row r="294" spans="1:8">
      <c r="A294" s="77" t="s">
        <v>1179</v>
      </c>
      <c r="B294" s="77">
        <v>20131210</v>
      </c>
      <c r="C294" s="176">
        <f t="shared" si="4"/>
        <v>41618</v>
      </c>
      <c r="D294" s="77">
        <v>5748</v>
      </c>
      <c r="E294" s="77">
        <v>0.83620000000000005</v>
      </c>
      <c r="F294" s="77">
        <v>0.83889999999999998</v>
      </c>
      <c r="G294" s="77">
        <v>0.83479999999999999</v>
      </c>
      <c r="H294" s="77">
        <v>0.83630000000000004</v>
      </c>
    </row>
    <row r="295" spans="1:8">
      <c r="A295" s="77" t="s">
        <v>1179</v>
      </c>
      <c r="B295" s="77">
        <v>20131211</v>
      </c>
      <c r="C295" s="176">
        <f t="shared" si="4"/>
        <v>41619</v>
      </c>
      <c r="D295" s="77">
        <v>5748</v>
      </c>
      <c r="E295" s="77">
        <v>0.83630000000000004</v>
      </c>
      <c r="F295" s="77">
        <v>0.84289999999999998</v>
      </c>
      <c r="G295" s="77">
        <v>0.83609999999999995</v>
      </c>
      <c r="H295" s="77">
        <v>0.84160000000000001</v>
      </c>
    </row>
    <row r="296" spans="1:8">
      <c r="A296" s="77" t="s">
        <v>1179</v>
      </c>
      <c r="B296" s="77">
        <v>20131212</v>
      </c>
      <c r="C296" s="176">
        <f t="shared" si="4"/>
        <v>41620</v>
      </c>
      <c r="D296" s="77">
        <v>5756</v>
      </c>
      <c r="E296" s="77">
        <v>0.84160000000000001</v>
      </c>
      <c r="F296" s="77">
        <v>0.84289999999999998</v>
      </c>
      <c r="G296" s="77">
        <v>0.83889999999999998</v>
      </c>
      <c r="H296" s="77">
        <v>0.84079999999999999</v>
      </c>
    </row>
    <row r="297" spans="1:8">
      <c r="A297" s="77" t="s">
        <v>1179</v>
      </c>
      <c r="B297" s="77">
        <v>20131213</v>
      </c>
      <c r="C297" s="176">
        <f t="shared" si="4"/>
        <v>41621</v>
      </c>
      <c r="D297" s="77">
        <v>5024</v>
      </c>
      <c r="E297" s="77">
        <v>0.84130000000000005</v>
      </c>
      <c r="F297" s="77">
        <v>0.84379999999999999</v>
      </c>
      <c r="G297" s="77">
        <v>0.84060000000000001</v>
      </c>
      <c r="H297" s="77">
        <v>0.84250000000000003</v>
      </c>
    </row>
    <row r="298" spans="1:8">
      <c r="A298" s="77" t="s">
        <v>1179</v>
      </c>
      <c r="B298" s="77">
        <v>20131215</v>
      </c>
      <c r="C298" s="176">
        <f t="shared" si="4"/>
        <v>41623</v>
      </c>
      <c r="D298" s="77">
        <v>236</v>
      </c>
      <c r="E298" s="77">
        <v>0.84219999999999995</v>
      </c>
      <c r="F298" s="77">
        <v>0.84279999999999999</v>
      </c>
      <c r="G298" s="77">
        <v>0.84209999999999996</v>
      </c>
      <c r="H298" s="77">
        <v>0.84260000000000002</v>
      </c>
    </row>
    <row r="299" spans="1:8">
      <c r="A299" s="77" t="s">
        <v>1179</v>
      </c>
      <c r="B299" s="77">
        <v>20131216</v>
      </c>
      <c r="C299" s="176">
        <f t="shared" si="4"/>
        <v>41624</v>
      </c>
      <c r="D299" s="77">
        <v>5744</v>
      </c>
      <c r="E299" s="77">
        <v>0.8427</v>
      </c>
      <c r="F299" s="77">
        <v>0.84519999999999995</v>
      </c>
      <c r="G299" s="77">
        <v>0.8417</v>
      </c>
      <c r="H299" s="77">
        <v>0.84399999999999997</v>
      </c>
    </row>
    <row r="300" spans="1:8">
      <c r="A300" s="77" t="s">
        <v>1179</v>
      </c>
      <c r="B300" s="77">
        <v>20131217</v>
      </c>
      <c r="C300" s="176">
        <f t="shared" si="4"/>
        <v>41625</v>
      </c>
      <c r="D300" s="77">
        <v>5752</v>
      </c>
      <c r="E300" s="77">
        <v>0.84399999999999997</v>
      </c>
      <c r="F300" s="77">
        <v>0.84640000000000004</v>
      </c>
      <c r="G300" s="77">
        <v>0.84289999999999998</v>
      </c>
      <c r="H300" s="77">
        <v>0.84619999999999995</v>
      </c>
    </row>
    <row r="301" spans="1:8">
      <c r="A301" s="77" t="s">
        <v>1179</v>
      </c>
      <c r="B301" s="77">
        <v>20131218</v>
      </c>
      <c r="C301" s="176">
        <f t="shared" si="4"/>
        <v>41626</v>
      </c>
      <c r="D301" s="77">
        <v>5752</v>
      </c>
      <c r="E301" s="77">
        <v>0.84609999999999996</v>
      </c>
      <c r="F301" s="77">
        <v>0.84619999999999995</v>
      </c>
      <c r="G301" s="77">
        <v>0.83409999999999995</v>
      </c>
      <c r="H301" s="77">
        <v>0.83460000000000001</v>
      </c>
    </row>
    <row r="302" spans="1:8">
      <c r="A302" s="77" t="s">
        <v>1179</v>
      </c>
      <c r="B302" s="77">
        <v>20131219</v>
      </c>
      <c r="C302" s="176">
        <f t="shared" si="4"/>
        <v>41627</v>
      </c>
      <c r="D302" s="77">
        <v>5752</v>
      </c>
      <c r="E302" s="77">
        <v>0.83450000000000002</v>
      </c>
      <c r="F302" s="77">
        <v>0.83650000000000002</v>
      </c>
      <c r="G302" s="77">
        <v>0.83320000000000005</v>
      </c>
      <c r="H302" s="77">
        <v>0.83430000000000004</v>
      </c>
    </row>
    <row r="303" spans="1:8">
      <c r="A303" s="77" t="s">
        <v>1179</v>
      </c>
      <c r="B303" s="77">
        <v>20131220</v>
      </c>
      <c r="C303" s="176">
        <f t="shared" si="4"/>
        <v>41628</v>
      </c>
      <c r="D303" s="77">
        <v>5028</v>
      </c>
      <c r="E303" s="77">
        <v>0.83420000000000005</v>
      </c>
      <c r="F303" s="77">
        <v>0.83709999999999996</v>
      </c>
      <c r="G303" s="77">
        <v>0.83279999999999998</v>
      </c>
      <c r="H303" s="77">
        <v>0.83679999999999999</v>
      </c>
    </row>
    <row r="304" spans="1:8">
      <c r="A304" s="77" t="s">
        <v>1179</v>
      </c>
      <c r="B304" s="77">
        <v>20131222</v>
      </c>
      <c r="C304" s="176">
        <f t="shared" si="4"/>
        <v>41630</v>
      </c>
      <c r="D304" s="77">
        <v>240</v>
      </c>
      <c r="E304" s="77">
        <v>0.83699999999999997</v>
      </c>
      <c r="F304" s="77">
        <v>0.83750000000000002</v>
      </c>
      <c r="G304" s="77">
        <v>0.83699999999999997</v>
      </c>
      <c r="H304" s="77">
        <v>0.83730000000000004</v>
      </c>
    </row>
    <row r="305" spans="1:8">
      <c r="A305" s="77" t="s">
        <v>1179</v>
      </c>
      <c r="B305" s="77">
        <v>20131223</v>
      </c>
      <c r="C305" s="176">
        <f t="shared" si="4"/>
        <v>41631</v>
      </c>
      <c r="D305" s="77">
        <v>5492</v>
      </c>
      <c r="E305" s="77">
        <v>0.83740000000000003</v>
      </c>
      <c r="F305" s="77">
        <v>0.83860000000000001</v>
      </c>
      <c r="G305" s="77">
        <v>0.83530000000000004</v>
      </c>
      <c r="H305" s="77">
        <v>0.83750000000000002</v>
      </c>
    </row>
    <row r="306" spans="1:8">
      <c r="A306" s="77" t="s">
        <v>1179</v>
      </c>
      <c r="B306" s="77">
        <v>20131226</v>
      </c>
      <c r="C306" s="176">
        <f t="shared" si="4"/>
        <v>41634</v>
      </c>
      <c r="D306" s="77">
        <v>5728</v>
      </c>
      <c r="E306" s="77">
        <v>0.83560000000000001</v>
      </c>
      <c r="F306" s="77">
        <v>0.83630000000000004</v>
      </c>
      <c r="G306" s="77">
        <v>0.8327</v>
      </c>
      <c r="H306" s="77">
        <v>0.83409999999999995</v>
      </c>
    </row>
    <row r="307" spans="1:8">
      <c r="A307" s="77" t="s">
        <v>1179</v>
      </c>
      <c r="B307" s="77">
        <v>20131227</v>
      </c>
      <c r="C307" s="176">
        <f t="shared" si="4"/>
        <v>41635</v>
      </c>
      <c r="D307" s="77">
        <v>5028</v>
      </c>
      <c r="E307" s="77">
        <v>0.83409999999999995</v>
      </c>
      <c r="F307" s="77">
        <v>0.83889999999999998</v>
      </c>
      <c r="G307" s="77">
        <v>0.83360000000000001</v>
      </c>
      <c r="H307" s="77">
        <v>0.83389999999999997</v>
      </c>
    </row>
    <row r="308" spans="1:8">
      <c r="A308" s="77" t="s">
        <v>1179</v>
      </c>
      <c r="B308" s="77">
        <v>20131229</v>
      </c>
      <c r="C308" s="176">
        <f t="shared" si="4"/>
        <v>41637</v>
      </c>
      <c r="D308" s="77">
        <v>240</v>
      </c>
      <c r="E308" s="77">
        <v>0.83440000000000003</v>
      </c>
      <c r="F308" s="77">
        <v>0.83440000000000003</v>
      </c>
      <c r="G308" s="77">
        <v>0.83350000000000002</v>
      </c>
      <c r="H308" s="77">
        <v>0.83420000000000005</v>
      </c>
    </row>
    <row r="309" spans="1:8">
      <c r="A309" s="77" t="s">
        <v>1179</v>
      </c>
      <c r="B309" s="77">
        <v>20131230</v>
      </c>
      <c r="C309" s="176">
        <f t="shared" si="4"/>
        <v>41638</v>
      </c>
      <c r="D309" s="77">
        <v>5744</v>
      </c>
      <c r="E309" s="77">
        <v>0.83420000000000005</v>
      </c>
      <c r="F309" s="77">
        <v>0.83709999999999996</v>
      </c>
      <c r="G309" s="77">
        <v>0.8327</v>
      </c>
      <c r="H309" s="77">
        <v>0.83709999999999996</v>
      </c>
    </row>
    <row r="310" spans="1:8">
      <c r="A310" s="77" t="s">
        <v>1179</v>
      </c>
      <c r="B310" s="77">
        <v>20131231</v>
      </c>
      <c r="C310" s="176">
        <f t="shared" si="4"/>
        <v>41639</v>
      </c>
      <c r="D310" s="77">
        <v>4540</v>
      </c>
      <c r="E310" s="77">
        <v>0.83709999999999996</v>
      </c>
      <c r="F310" s="77">
        <v>0.83709999999999996</v>
      </c>
      <c r="G310" s="77">
        <v>0.83069999999999999</v>
      </c>
      <c r="H310" s="77">
        <v>0.83150000000000002</v>
      </c>
    </row>
    <row r="311" spans="1:8">
      <c r="A311" s="77" t="s">
        <v>1179</v>
      </c>
      <c r="B311" s="77">
        <v>20140101</v>
      </c>
      <c r="C311" s="176">
        <f t="shared" si="4"/>
        <v>41640</v>
      </c>
      <c r="D311" s="77">
        <v>236</v>
      </c>
      <c r="E311" s="77">
        <v>0.83</v>
      </c>
      <c r="F311" s="77">
        <v>0.83040000000000003</v>
      </c>
      <c r="G311" s="77">
        <v>0.82969999999999999</v>
      </c>
      <c r="H311" s="77">
        <v>0.83020000000000005</v>
      </c>
    </row>
    <row r="312" spans="1:8">
      <c r="A312" s="77" t="s">
        <v>1179</v>
      </c>
      <c r="B312" s="77">
        <v>20140102</v>
      </c>
      <c r="C312" s="176">
        <f t="shared" si="4"/>
        <v>41641</v>
      </c>
      <c r="D312" s="77">
        <v>5740</v>
      </c>
      <c r="E312" s="77">
        <v>0.83030000000000004</v>
      </c>
      <c r="F312" s="77">
        <v>0.83179999999999998</v>
      </c>
      <c r="G312" s="77">
        <v>0.82689999999999997</v>
      </c>
      <c r="H312" s="77">
        <v>0.83069999999999999</v>
      </c>
    </row>
    <row r="313" spans="1:8">
      <c r="A313" s="77" t="s">
        <v>1179</v>
      </c>
      <c r="B313" s="77">
        <v>20140103</v>
      </c>
      <c r="C313" s="176">
        <f t="shared" si="4"/>
        <v>41642</v>
      </c>
      <c r="D313" s="77">
        <v>5020</v>
      </c>
      <c r="E313" s="77">
        <v>0.8306</v>
      </c>
      <c r="F313" s="77">
        <v>0.83140000000000003</v>
      </c>
      <c r="G313" s="77">
        <v>0.82750000000000001</v>
      </c>
      <c r="H313" s="77">
        <v>0.82789999999999997</v>
      </c>
    </row>
    <row r="314" spans="1:8">
      <c r="A314" s="77" t="s">
        <v>1179</v>
      </c>
      <c r="B314" s="77">
        <v>20140105</v>
      </c>
      <c r="C314" s="176">
        <f t="shared" si="4"/>
        <v>41644</v>
      </c>
      <c r="D314" s="77">
        <v>240</v>
      </c>
      <c r="E314" s="77">
        <v>0.82850000000000001</v>
      </c>
      <c r="F314" s="77">
        <v>0.82850000000000001</v>
      </c>
      <c r="G314" s="77">
        <v>0.82779999999999998</v>
      </c>
      <c r="H314" s="77">
        <v>0.82830000000000004</v>
      </c>
    </row>
    <row r="315" spans="1:8">
      <c r="A315" s="77" t="s">
        <v>1179</v>
      </c>
      <c r="B315" s="77">
        <v>20140106</v>
      </c>
      <c r="C315" s="176">
        <f t="shared" si="4"/>
        <v>41645</v>
      </c>
      <c r="D315" s="77">
        <v>5744</v>
      </c>
      <c r="E315" s="77">
        <v>0.82830000000000004</v>
      </c>
      <c r="F315" s="77">
        <v>0.83289999999999997</v>
      </c>
      <c r="G315" s="77">
        <v>0.82779999999999998</v>
      </c>
      <c r="H315" s="77">
        <v>0.83009999999999995</v>
      </c>
    </row>
    <row r="316" spans="1:8">
      <c r="A316" s="77" t="s">
        <v>1179</v>
      </c>
      <c r="B316" s="77">
        <v>20140107</v>
      </c>
      <c r="C316" s="176">
        <f t="shared" si="4"/>
        <v>41646</v>
      </c>
      <c r="D316" s="77">
        <v>5752</v>
      </c>
      <c r="E316" s="77">
        <v>0.83020000000000005</v>
      </c>
      <c r="F316" s="77">
        <v>0.83179999999999998</v>
      </c>
      <c r="G316" s="77">
        <v>0.82899999999999996</v>
      </c>
      <c r="H316" s="77">
        <v>0.83009999999999995</v>
      </c>
    </row>
    <row r="317" spans="1:8">
      <c r="A317" s="77" t="s">
        <v>1179</v>
      </c>
      <c r="B317" s="77">
        <v>20140108</v>
      </c>
      <c r="C317" s="176">
        <f t="shared" si="4"/>
        <v>41647</v>
      </c>
      <c r="D317" s="77">
        <v>5752</v>
      </c>
      <c r="E317" s="77">
        <v>0.83020000000000005</v>
      </c>
      <c r="F317" s="77">
        <v>0.83150000000000002</v>
      </c>
      <c r="G317" s="77">
        <v>0.82399999999999995</v>
      </c>
      <c r="H317" s="77">
        <v>0.82509999999999994</v>
      </c>
    </row>
    <row r="318" spans="1:8">
      <c r="A318" s="77" t="s">
        <v>1179</v>
      </c>
      <c r="B318" s="77">
        <v>20140109</v>
      </c>
      <c r="C318" s="176">
        <f t="shared" si="4"/>
        <v>41648</v>
      </c>
      <c r="D318" s="77">
        <v>5744</v>
      </c>
      <c r="E318" s="77">
        <v>0.82509999999999994</v>
      </c>
      <c r="F318" s="77">
        <v>0.82750000000000001</v>
      </c>
      <c r="G318" s="77">
        <v>0.82289999999999996</v>
      </c>
      <c r="H318" s="77">
        <v>0.8256</v>
      </c>
    </row>
    <row r="319" spans="1:8">
      <c r="A319" s="77" t="s">
        <v>1179</v>
      </c>
      <c r="B319" s="77">
        <v>20140110</v>
      </c>
      <c r="C319" s="176">
        <f t="shared" si="4"/>
        <v>41649</v>
      </c>
      <c r="D319" s="77">
        <v>5024</v>
      </c>
      <c r="E319" s="77">
        <v>0.8256</v>
      </c>
      <c r="F319" s="77">
        <v>0.83020000000000005</v>
      </c>
      <c r="G319" s="77">
        <v>0.82540000000000002</v>
      </c>
      <c r="H319" s="77">
        <v>0.82879999999999998</v>
      </c>
    </row>
    <row r="320" spans="1:8">
      <c r="A320" s="77" t="s">
        <v>1179</v>
      </c>
      <c r="B320" s="77">
        <v>20140112</v>
      </c>
      <c r="C320" s="176">
        <f t="shared" si="4"/>
        <v>41651</v>
      </c>
      <c r="D320" s="77">
        <v>240</v>
      </c>
      <c r="E320" s="77">
        <v>0.82879999999999998</v>
      </c>
      <c r="F320" s="77">
        <v>0.82899999999999996</v>
      </c>
      <c r="G320" s="77">
        <v>0.8286</v>
      </c>
      <c r="H320" s="77">
        <v>0.82869999999999999</v>
      </c>
    </row>
    <row r="321" spans="1:8">
      <c r="A321" s="77" t="s">
        <v>1179</v>
      </c>
      <c r="B321" s="77">
        <v>20140113</v>
      </c>
      <c r="C321" s="176">
        <f t="shared" si="4"/>
        <v>41652</v>
      </c>
      <c r="D321" s="77">
        <v>5740</v>
      </c>
      <c r="E321" s="77">
        <v>0.82869999999999999</v>
      </c>
      <c r="F321" s="77">
        <v>0.8347</v>
      </c>
      <c r="G321" s="77">
        <v>0.82820000000000005</v>
      </c>
      <c r="H321" s="77">
        <v>0.83379999999999999</v>
      </c>
    </row>
    <row r="322" spans="1:8">
      <c r="A322" s="77" t="s">
        <v>1179</v>
      </c>
      <c r="B322" s="77">
        <v>20140114</v>
      </c>
      <c r="C322" s="176">
        <f t="shared" si="4"/>
        <v>41653</v>
      </c>
      <c r="D322" s="77">
        <v>5744</v>
      </c>
      <c r="E322" s="77">
        <v>0.83379999999999999</v>
      </c>
      <c r="F322" s="77">
        <v>0.83409999999999995</v>
      </c>
      <c r="G322" s="77">
        <v>0.8306</v>
      </c>
      <c r="H322" s="77">
        <v>0.83150000000000002</v>
      </c>
    </row>
    <row r="323" spans="1:8">
      <c r="A323" s="77" t="s">
        <v>1179</v>
      </c>
      <c r="B323" s="77">
        <v>20140115</v>
      </c>
      <c r="C323" s="176">
        <f t="shared" ref="C323:C386" si="5">VALUE(LEFT(B323,4)&amp;"."&amp;MID(B323,5,2)&amp;"."&amp;RIGHT(B323,2))</f>
        <v>41654</v>
      </c>
      <c r="D323" s="77">
        <v>5744</v>
      </c>
      <c r="E323" s="77">
        <v>0.83150000000000002</v>
      </c>
      <c r="F323" s="77">
        <v>0.83279999999999998</v>
      </c>
      <c r="G323" s="77">
        <v>0.82840000000000003</v>
      </c>
      <c r="H323" s="77">
        <v>0.83099999999999996</v>
      </c>
    </row>
    <row r="324" spans="1:8">
      <c r="A324" s="77" t="s">
        <v>1179</v>
      </c>
      <c r="B324" s="77">
        <v>20140116</v>
      </c>
      <c r="C324" s="176">
        <f t="shared" si="5"/>
        <v>41655</v>
      </c>
      <c r="D324" s="77">
        <v>5756</v>
      </c>
      <c r="E324" s="77">
        <v>0.83099999999999996</v>
      </c>
      <c r="F324" s="77">
        <v>0.83389999999999997</v>
      </c>
      <c r="G324" s="77">
        <v>0.8306</v>
      </c>
      <c r="H324" s="77">
        <v>0.83279999999999998</v>
      </c>
    </row>
    <row r="325" spans="1:8">
      <c r="A325" s="77" t="s">
        <v>1179</v>
      </c>
      <c r="B325" s="77">
        <v>20140117</v>
      </c>
      <c r="C325" s="176">
        <f t="shared" si="5"/>
        <v>41656</v>
      </c>
      <c r="D325" s="77">
        <v>5028</v>
      </c>
      <c r="E325" s="77">
        <v>0.83279999999999998</v>
      </c>
      <c r="F325" s="77">
        <v>0.83379999999999999</v>
      </c>
      <c r="G325" s="77">
        <v>0.82320000000000004</v>
      </c>
      <c r="H325" s="77">
        <v>0.82410000000000005</v>
      </c>
    </row>
    <row r="326" spans="1:8">
      <c r="A326" s="77" t="s">
        <v>1179</v>
      </c>
      <c r="B326" s="77">
        <v>20140119</v>
      </c>
      <c r="C326" s="176">
        <f t="shared" si="5"/>
        <v>41658</v>
      </c>
      <c r="D326" s="77">
        <v>240</v>
      </c>
      <c r="E326" s="77">
        <v>0.82430000000000003</v>
      </c>
      <c r="F326" s="77">
        <v>0.82440000000000002</v>
      </c>
      <c r="G326" s="77">
        <v>0.82350000000000001</v>
      </c>
      <c r="H326" s="77">
        <v>0.82369999999999999</v>
      </c>
    </row>
    <row r="327" spans="1:8">
      <c r="A327" s="77" t="s">
        <v>1179</v>
      </c>
      <c r="B327" s="77">
        <v>20140120</v>
      </c>
      <c r="C327" s="176">
        <f t="shared" si="5"/>
        <v>41659</v>
      </c>
      <c r="D327" s="77">
        <v>5748</v>
      </c>
      <c r="E327" s="77">
        <v>0.82369999999999999</v>
      </c>
      <c r="F327" s="77">
        <v>0.82609999999999995</v>
      </c>
      <c r="G327" s="77">
        <v>0.82310000000000005</v>
      </c>
      <c r="H327" s="77">
        <v>0.82450000000000001</v>
      </c>
    </row>
    <row r="328" spans="1:8">
      <c r="A328" s="77" t="s">
        <v>1179</v>
      </c>
      <c r="B328" s="77">
        <v>20140121</v>
      </c>
      <c r="C328" s="176">
        <f t="shared" si="5"/>
        <v>41660</v>
      </c>
      <c r="D328" s="77">
        <v>5744</v>
      </c>
      <c r="E328" s="77">
        <v>0.82450000000000001</v>
      </c>
      <c r="F328" s="77">
        <v>0.82530000000000003</v>
      </c>
      <c r="G328" s="77">
        <v>0.82120000000000004</v>
      </c>
      <c r="H328" s="77">
        <v>0.82289999999999996</v>
      </c>
    </row>
    <row r="329" spans="1:8">
      <c r="A329" s="77" t="s">
        <v>1179</v>
      </c>
      <c r="B329" s="77">
        <v>20140122</v>
      </c>
      <c r="C329" s="176">
        <f t="shared" si="5"/>
        <v>41661</v>
      </c>
      <c r="D329" s="77">
        <v>5752</v>
      </c>
      <c r="E329" s="77">
        <v>0.82279999999999998</v>
      </c>
      <c r="F329" s="77">
        <v>0.82340000000000002</v>
      </c>
      <c r="G329" s="77">
        <v>0.81659999999999999</v>
      </c>
      <c r="H329" s="77">
        <v>0.81759999999999999</v>
      </c>
    </row>
    <row r="330" spans="1:8">
      <c r="A330" s="77" t="s">
        <v>1179</v>
      </c>
      <c r="B330" s="77">
        <v>20140123</v>
      </c>
      <c r="C330" s="176">
        <f t="shared" si="5"/>
        <v>41662</v>
      </c>
      <c r="D330" s="77">
        <v>5740</v>
      </c>
      <c r="E330" s="77">
        <v>0.81759999999999999</v>
      </c>
      <c r="F330" s="77">
        <v>0.8246</v>
      </c>
      <c r="G330" s="77">
        <v>0.81699999999999995</v>
      </c>
      <c r="H330" s="77">
        <v>0.82279999999999998</v>
      </c>
    </row>
    <row r="331" spans="1:8">
      <c r="A331" s="77" t="s">
        <v>1179</v>
      </c>
      <c r="B331" s="77">
        <v>20140124</v>
      </c>
      <c r="C331" s="176">
        <f t="shared" si="5"/>
        <v>41663</v>
      </c>
      <c r="D331" s="77">
        <v>5028</v>
      </c>
      <c r="E331" s="77">
        <v>0.82269999999999999</v>
      </c>
      <c r="F331" s="77">
        <v>0.82989999999999997</v>
      </c>
      <c r="G331" s="77">
        <v>0.82079999999999997</v>
      </c>
      <c r="H331" s="77">
        <v>0.82889999999999997</v>
      </c>
    </row>
    <row r="332" spans="1:8">
      <c r="A332" s="77" t="s">
        <v>1179</v>
      </c>
      <c r="B332" s="77">
        <v>20140126</v>
      </c>
      <c r="C332" s="176">
        <f t="shared" si="5"/>
        <v>41665</v>
      </c>
      <c r="D332" s="77">
        <v>240</v>
      </c>
      <c r="E332" s="77">
        <v>0.83009999999999995</v>
      </c>
      <c r="F332" s="77">
        <v>0.83040000000000003</v>
      </c>
      <c r="G332" s="77">
        <v>0.82979999999999998</v>
      </c>
      <c r="H332" s="77">
        <v>0.82989999999999997</v>
      </c>
    </row>
    <row r="333" spans="1:8">
      <c r="A333" s="77" t="s">
        <v>1179</v>
      </c>
      <c r="B333" s="77">
        <v>20140127</v>
      </c>
      <c r="C333" s="176">
        <f t="shared" si="5"/>
        <v>41666</v>
      </c>
      <c r="D333" s="77">
        <v>5756</v>
      </c>
      <c r="E333" s="77">
        <v>0.82979999999999998</v>
      </c>
      <c r="F333" s="77">
        <v>0.83009999999999995</v>
      </c>
      <c r="G333" s="77">
        <v>0.8236</v>
      </c>
      <c r="H333" s="77">
        <v>0.82479999999999998</v>
      </c>
    </row>
    <row r="334" spans="1:8">
      <c r="A334" s="77" t="s">
        <v>1179</v>
      </c>
      <c r="B334" s="77">
        <v>20140128</v>
      </c>
      <c r="C334" s="176">
        <f t="shared" si="5"/>
        <v>41667</v>
      </c>
      <c r="D334" s="77">
        <v>5728</v>
      </c>
      <c r="E334" s="77">
        <v>0.82489999999999997</v>
      </c>
      <c r="F334" s="77">
        <v>0.82499999999999996</v>
      </c>
      <c r="G334" s="77">
        <v>0.82210000000000005</v>
      </c>
      <c r="H334" s="77">
        <v>0.82389999999999997</v>
      </c>
    </row>
    <row r="335" spans="1:8">
      <c r="A335" s="77" t="s">
        <v>1179</v>
      </c>
      <c r="B335" s="77">
        <v>20140129</v>
      </c>
      <c r="C335" s="176">
        <f t="shared" si="5"/>
        <v>41668</v>
      </c>
      <c r="D335" s="77">
        <v>5752</v>
      </c>
      <c r="E335" s="77">
        <v>0.82389999999999997</v>
      </c>
      <c r="F335" s="77">
        <v>0.82569999999999999</v>
      </c>
      <c r="G335" s="77">
        <v>0.82189999999999996</v>
      </c>
      <c r="H335" s="77">
        <v>0.8246</v>
      </c>
    </row>
    <row r="336" spans="1:8">
      <c r="A336" s="77" t="s">
        <v>1179</v>
      </c>
      <c r="B336" s="77">
        <v>20140130</v>
      </c>
      <c r="C336" s="176">
        <f t="shared" si="5"/>
        <v>41669</v>
      </c>
      <c r="D336" s="77">
        <v>5736</v>
      </c>
      <c r="E336" s="77">
        <v>0.8246</v>
      </c>
      <c r="F336" s="77">
        <v>0.8266</v>
      </c>
      <c r="G336" s="77">
        <v>0.82130000000000003</v>
      </c>
      <c r="H336" s="77">
        <v>0.8216</v>
      </c>
    </row>
    <row r="337" spans="1:8">
      <c r="A337" s="77" t="s">
        <v>1179</v>
      </c>
      <c r="B337" s="77">
        <v>20140131</v>
      </c>
      <c r="C337" s="176">
        <f t="shared" si="5"/>
        <v>41670</v>
      </c>
      <c r="D337" s="77">
        <v>5020</v>
      </c>
      <c r="E337" s="77">
        <v>0.8216</v>
      </c>
      <c r="F337" s="77">
        <v>0.82389999999999997</v>
      </c>
      <c r="G337" s="77">
        <v>0.81859999999999999</v>
      </c>
      <c r="H337" s="77">
        <v>0.82020000000000004</v>
      </c>
    </row>
    <row r="338" spans="1:8">
      <c r="A338" s="77" t="s">
        <v>1179</v>
      </c>
      <c r="B338" s="77">
        <v>20140202</v>
      </c>
      <c r="C338" s="176">
        <f t="shared" si="5"/>
        <v>41672</v>
      </c>
      <c r="D338" s="77">
        <v>240</v>
      </c>
      <c r="E338" s="77">
        <v>0.8206</v>
      </c>
      <c r="F338" s="77">
        <v>0.82099999999999995</v>
      </c>
      <c r="G338" s="77">
        <v>0.82010000000000005</v>
      </c>
      <c r="H338" s="77">
        <v>0.82040000000000002</v>
      </c>
    </row>
    <row r="339" spans="1:8">
      <c r="A339" s="77" t="s">
        <v>1179</v>
      </c>
      <c r="B339" s="77">
        <v>20140203</v>
      </c>
      <c r="C339" s="176">
        <f t="shared" si="5"/>
        <v>41673</v>
      </c>
      <c r="D339" s="77">
        <v>5748</v>
      </c>
      <c r="E339" s="77">
        <v>0.82040000000000002</v>
      </c>
      <c r="F339" s="77">
        <v>0.83</v>
      </c>
      <c r="G339" s="77">
        <v>0.82010000000000005</v>
      </c>
      <c r="H339" s="77">
        <v>0.82889999999999997</v>
      </c>
    </row>
    <row r="340" spans="1:8">
      <c r="A340" s="77" t="s">
        <v>1179</v>
      </c>
      <c r="B340" s="77">
        <v>20140204</v>
      </c>
      <c r="C340" s="176">
        <f t="shared" si="5"/>
        <v>41674</v>
      </c>
      <c r="D340" s="77">
        <v>5748</v>
      </c>
      <c r="E340" s="77">
        <v>0.82899999999999996</v>
      </c>
      <c r="F340" s="77">
        <v>0.83240000000000003</v>
      </c>
      <c r="G340" s="77">
        <v>0.82650000000000001</v>
      </c>
      <c r="H340" s="77">
        <v>0.82750000000000001</v>
      </c>
    </row>
    <row r="341" spans="1:8">
      <c r="A341" s="77" t="s">
        <v>1179</v>
      </c>
      <c r="B341" s="77">
        <v>20140205</v>
      </c>
      <c r="C341" s="176">
        <f t="shared" si="5"/>
        <v>41675</v>
      </c>
      <c r="D341" s="77">
        <v>5748</v>
      </c>
      <c r="E341" s="77">
        <v>0.82750000000000001</v>
      </c>
      <c r="F341" s="77">
        <v>0.83309999999999995</v>
      </c>
      <c r="G341" s="77">
        <v>0.82640000000000002</v>
      </c>
      <c r="H341" s="77">
        <v>0.82889999999999997</v>
      </c>
    </row>
    <row r="342" spans="1:8">
      <c r="A342" s="77" t="s">
        <v>1179</v>
      </c>
      <c r="B342" s="77">
        <v>20140206</v>
      </c>
      <c r="C342" s="176">
        <f t="shared" si="5"/>
        <v>41676</v>
      </c>
      <c r="D342" s="77">
        <v>5748</v>
      </c>
      <c r="E342" s="77">
        <v>0.82889999999999997</v>
      </c>
      <c r="F342" s="77">
        <v>0.83479999999999999</v>
      </c>
      <c r="G342" s="77">
        <v>0.82789999999999997</v>
      </c>
      <c r="H342" s="77">
        <v>0.83260000000000001</v>
      </c>
    </row>
    <row r="343" spans="1:8">
      <c r="A343" s="77" t="s">
        <v>1179</v>
      </c>
      <c r="B343" s="77">
        <v>20140207</v>
      </c>
      <c r="C343" s="176">
        <f t="shared" si="5"/>
        <v>41677</v>
      </c>
      <c r="D343" s="77">
        <v>5016</v>
      </c>
      <c r="E343" s="77">
        <v>0.83260000000000001</v>
      </c>
      <c r="F343" s="77">
        <v>0.8327</v>
      </c>
      <c r="G343" s="77">
        <v>0.8286</v>
      </c>
      <c r="H343" s="77">
        <v>0.83050000000000002</v>
      </c>
    </row>
    <row r="344" spans="1:8">
      <c r="A344" s="77" t="s">
        <v>1179</v>
      </c>
      <c r="B344" s="77">
        <v>20140209</v>
      </c>
      <c r="C344" s="176">
        <f t="shared" si="5"/>
        <v>41679</v>
      </c>
      <c r="D344" s="77">
        <v>240</v>
      </c>
      <c r="E344" s="77">
        <v>0.82989999999999997</v>
      </c>
      <c r="F344" s="77">
        <v>0.83009999999999995</v>
      </c>
      <c r="G344" s="77">
        <v>0.82969999999999999</v>
      </c>
      <c r="H344" s="77">
        <v>0.82979999999999998</v>
      </c>
    </row>
    <row r="345" spans="1:8">
      <c r="A345" s="77" t="s">
        <v>1179</v>
      </c>
      <c r="B345" s="77">
        <v>20140210</v>
      </c>
      <c r="C345" s="176">
        <f t="shared" si="5"/>
        <v>41680</v>
      </c>
      <c r="D345" s="77">
        <v>5740</v>
      </c>
      <c r="E345" s="77">
        <v>0.82979999999999998</v>
      </c>
      <c r="F345" s="77">
        <v>0.83240000000000003</v>
      </c>
      <c r="G345" s="77">
        <v>0.82940000000000003</v>
      </c>
      <c r="H345" s="77">
        <v>0.83150000000000002</v>
      </c>
    </row>
    <row r="346" spans="1:8">
      <c r="A346" s="77" t="s">
        <v>1179</v>
      </c>
      <c r="B346" s="77">
        <v>20140211</v>
      </c>
      <c r="C346" s="176">
        <f t="shared" si="5"/>
        <v>41681</v>
      </c>
      <c r="D346" s="77">
        <v>5752</v>
      </c>
      <c r="E346" s="77">
        <v>0.83150000000000002</v>
      </c>
      <c r="F346" s="77">
        <v>0.83350000000000002</v>
      </c>
      <c r="G346" s="77">
        <v>0.82840000000000003</v>
      </c>
      <c r="H346" s="77">
        <v>0.82889999999999997</v>
      </c>
    </row>
    <row r="347" spans="1:8">
      <c r="A347" s="77" t="s">
        <v>1179</v>
      </c>
      <c r="B347" s="77">
        <v>20140212</v>
      </c>
      <c r="C347" s="176">
        <f t="shared" si="5"/>
        <v>41682</v>
      </c>
      <c r="D347" s="77">
        <v>5732</v>
      </c>
      <c r="E347" s="77">
        <v>0.82889999999999997</v>
      </c>
      <c r="F347" s="77">
        <v>0.82979999999999998</v>
      </c>
      <c r="G347" s="77">
        <v>0.81789999999999996</v>
      </c>
      <c r="H347" s="77">
        <v>0.81789999999999996</v>
      </c>
    </row>
    <row r="348" spans="1:8">
      <c r="A348" s="77" t="s">
        <v>1179</v>
      </c>
      <c r="B348" s="77">
        <v>20140213</v>
      </c>
      <c r="C348" s="176">
        <f t="shared" si="5"/>
        <v>41683</v>
      </c>
      <c r="D348" s="77">
        <v>5744</v>
      </c>
      <c r="E348" s="77">
        <v>0.81789999999999996</v>
      </c>
      <c r="F348" s="77">
        <v>0.82250000000000001</v>
      </c>
      <c r="G348" s="77">
        <v>0.81779999999999997</v>
      </c>
      <c r="H348" s="77">
        <v>0.82099999999999995</v>
      </c>
    </row>
    <row r="349" spans="1:8">
      <c r="A349" s="77" t="s">
        <v>1179</v>
      </c>
      <c r="B349" s="77">
        <v>20140214</v>
      </c>
      <c r="C349" s="176">
        <f t="shared" si="5"/>
        <v>41684</v>
      </c>
      <c r="D349" s="77">
        <v>5012</v>
      </c>
      <c r="E349" s="77">
        <v>0.82089999999999996</v>
      </c>
      <c r="F349" s="77">
        <v>0.82250000000000001</v>
      </c>
      <c r="G349" s="77">
        <v>0.81740000000000002</v>
      </c>
      <c r="H349" s="77">
        <v>0.81779999999999997</v>
      </c>
    </row>
    <row r="350" spans="1:8">
      <c r="A350" s="77" t="s">
        <v>1179</v>
      </c>
      <c r="B350" s="77">
        <v>20140216</v>
      </c>
      <c r="C350" s="176">
        <f t="shared" si="5"/>
        <v>41686</v>
      </c>
      <c r="D350" s="77">
        <v>236</v>
      </c>
      <c r="E350" s="77">
        <v>0.81730000000000003</v>
      </c>
      <c r="F350" s="77">
        <v>0.81759999999999999</v>
      </c>
      <c r="G350" s="77">
        <v>0.81710000000000005</v>
      </c>
      <c r="H350" s="77">
        <v>0.81710000000000005</v>
      </c>
    </row>
    <row r="351" spans="1:8">
      <c r="A351" s="77" t="s">
        <v>1179</v>
      </c>
      <c r="B351" s="77">
        <v>20140217</v>
      </c>
      <c r="C351" s="176">
        <f t="shared" si="5"/>
        <v>41687</v>
      </c>
      <c r="D351" s="77">
        <v>5740</v>
      </c>
      <c r="E351" s="77">
        <v>0.81720000000000004</v>
      </c>
      <c r="F351" s="77">
        <v>0.82069999999999999</v>
      </c>
      <c r="G351" s="77">
        <v>0.81559999999999999</v>
      </c>
      <c r="H351" s="77">
        <v>0.81940000000000002</v>
      </c>
    </row>
    <row r="352" spans="1:8">
      <c r="A352" s="77" t="s">
        <v>1179</v>
      </c>
      <c r="B352" s="77">
        <v>20140218</v>
      </c>
      <c r="C352" s="176">
        <f t="shared" si="5"/>
        <v>41688</v>
      </c>
      <c r="D352" s="77">
        <v>5740</v>
      </c>
      <c r="E352" s="77">
        <v>0.81950000000000001</v>
      </c>
      <c r="F352" s="77">
        <v>0.82479999999999998</v>
      </c>
      <c r="G352" s="77">
        <v>0.81889999999999996</v>
      </c>
      <c r="H352" s="77">
        <v>0.8246</v>
      </c>
    </row>
    <row r="353" spans="1:8">
      <c r="A353" s="77" t="s">
        <v>1179</v>
      </c>
      <c r="B353" s="77">
        <v>20140219</v>
      </c>
      <c r="C353" s="176">
        <f t="shared" si="5"/>
        <v>41689</v>
      </c>
      <c r="D353" s="77">
        <v>5748</v>
      </c>
      <c r="E353" s="77">
        <v>0.8246</v>
      </c>
      <c r="F353" s="77">
        <v>0.82589999999999997</v>
      </c>
      <c r="G353" s="77">
        <v>0.82199999999999995</v>
      </c>
      <c r="H353" s="77">
        <v>0.82310000000000005</v>
      </c>
    </row>
    <row r="354" spans="1:8">
      <c r="A354" s="77" t="s">
        <v>1179</v>
      </c>
      <c r="B354" s="77">
        <v>20140220</v>
      </c>
      <c r="C354" s="176">
        <f t="shared" si="5"/>
        <v>41690</v>
      </c>
      <c r="D354" s="77">
        <v>5744</v>
      </c>
      <c r="E354" s="77">
        <v>0.82310000000000005</v>
      </c>
      <c r="F354" s="77">
        <v>0.82509999999999994</v>
      </c>
      <c r="G354" s="77">
        <v>0.82130000000000003</v>
      </c>
      <c r="H354" s="77">
        <v>0.82330000000000003</v>
      </c>
    </row>
    <row r="355" spans="1:8">
      <c r="A355" s="77" t="s">
        <v>1179</v>
      </c>
      <c r="B355" s="77">
        <v>20140221</v>
      </c>
      <c r="C355" s="176">
        <f t="shared" si="5"/>
        <v>41691</v>
      </c>
      <c r="D355" s="77">
        <v>5012</v>
      </c>
      <c r="E355" s="77">
        <v>0.82330000000000003</v>
      </c>
      <c r="F355" s="77">
        <v>0.82609999999999995</v>
      </c>
      <c r="G355" s="77">
        <v>0.82140000000000002</v>
      </c>
      <c r="H355" s="77">
        <v>0.8256</v>
      </c>
    </row>
    <row r="356" spans="1:8">
      <c r="A356" s="77" t="s">
        <v>1179</v>
      </c>
      <c r="B356" s="77">
        <v>20140223</v>
      </c>
      <c r="C356" s="176">
        <f t="shared" si="5"/>
        <v>41693</v>
      </c>
      <c r="D356" s="77">
        <v>240</v>
      </c>
      <c r="E356" s="77">
        <v>0.82579999999999998</v>
      </c>
      <c r="F356" s="77">
        <v>0.82609999999999995</v>
      </c>
      <c r="G356" s="77">
        <v>0.82579999999999998</v>
      </c>
      <c r="H356" s="77">
        <v>0.82579999999999998</v>
      </c>
    </row>
    <row r="357" spans="1:8">
      <c r="A357" s="77" t="s">
        <v>1179</v>
      </c>
      <c r="B357" s="77">
        <v>20140224</v>
      </c>
      <c r="C357" s="176">
        <f t="shared" si="5"/>
        <v>41694</v>
      </c>
      <c r="D357" s="77">
        <v>5744</v>
      </c>
      <c r="E357" s="77">
        <v>0.82579999999999998</v>
      </c>
      <c r="F357" s="77">
        <v>0.82830000000000004</v>
      </c>
      <c r="G357" s="77">
        <v>0.82389999999999997</v>
      </c>
      <c r="H357" s="77">
        <v>0.82440000000000002</v>
      </c>
    </row>
    <row r="358" spans="1:8">
      <c r="A358" s="77" t="s">
        <v>1179</v>
      </c>
      <c r="B358" s="77">
        <v>20140225</v>
      </c>
      <c r="C358" s="176">
        <f t="shared" si="5"/>
        <v>41695</v>
      </c>
      <c r="D358" s="77">
        <v>5748</v>
      </c>
      <c r="E358" s="77">
        <v>0.82450000000000001</v>
      </c>
      <c r="F358" s="77">
        <v>0.82550000000000001</v>
      </c>
      <c r="G358" s="77">
        <v>0.82230000000000003</v>
      </c>
      <c r="H358" s="77">
        <v>0.82410000000000005</v>
      </c>
    </row>
    <row r="359" spans="1:8">
      <c r="A359" s="77" t="s">
        <v>1179</v>
      </c>
      <c r="B359" s="77">
        <v>20140226</v>
      </c>
      <c r="C359" s="176">
        <f t="shared" si="5"/>
        <v>41696</v>
      </c>
      <c r="D359" s="77">
        <v>5748</v>
      </c>
      <c r="E359" s="77">
        <v>0.82410000000000005</v>
      </c>
      <c r="F359" s="77">
        <v>0.82479999999999998</v>
      </c>
      <c r="G359" s="77">
        <v>0.8206</v>
      </c>
      <c r="H359" s="77">
        <v>0.82069999999999999</v>
      </c>
    </row>
    <row r="360" spans="1:8">
      <c r="A360" s="77" t="s">
        <v>1179</v>
      </c>
      <c r="B360" s="77">
        <v>20140227</v>
      </c>
      <c r="C360" s="176">
        <f t="shared" si="5"/>
        <v>41697</v>
      </c>
      <c r="D360" s="77">
        <v>5756</v>
      </c>
      <c r="E360" s="77">
        <v>0.8206</v>
      </c>
      <c r="F360" s="77">
        <v>0.82210000000000005</v>
      </c>
      <c r="G360" s="77">
        <v>0.8196</v>
      </c>
      <c r="H360" s="77">
        <v>0.82099999999999995</v>
      </c>
    </row>
    <row r="361" spans="1:8">
      <c r="A361" s="77" t="s">
        <v>1179</v>
      </c>
      <c r="B361" s="77">
        <v>20140228</v>
      </c>
      <c r="C361" s="176">
        <f t="shared" si="5"/>
        <v>41698</v>
      </c>
      <c r="D361" s="77">
        <v>5036</v>
      </c>
      <c r="E361" s="77">
        <v>0.82099999999999995</v>
      </c>
      <c r="F361" s="77">
        <v>0.8266</v>
      </c>
      <c r="G361" s="77">
        <v>0.81889999999999996</v>
      </c>
      <c r="H361" s="77">
        <v>0.82420000000000004</v>
      </c>
    </row>
    <row r="362" spans="1:8">
      <c r="A362" s="77" t="s">
        <v>1179</v>
      </c>
      <c r="B362" s="77">
        <v>20140302</v>
      </c>
      <c r="C362" s="176">
        <f t="shared" si="5"/>
        <v>41700</v>
      </c>
      <c r="D362" s="77">
        <v>240</v>
      </c>
      <c r="E362" s="77">
        <v>0.82269999999999999</v>
      </c>
      <c r="F362" s="77">
        <v>0.82350000000000001</v>
      </c>
      <c r="G362" s="77">
        <v>0.8226</v>
      </c>
      <c r="H362" s="77">
        <v>0.82310000000000005</v>
      </c>
    </row>
    <row r="363" spans="1:8">
      <c r="A363" s="77" t="s">
        <v>1179</v>
      </c>
      <c r="B363" s="77">
        <v>20140303</v>
      </c>
      <c r="C363" s="176">
        <f t="shared" si="5"/>
        <v>41701</v>
      </c>
      <c r="D363" s="77">
        <v>5744</v>
      </c>
      <c r="E363" s="77">
        <v>0.82299999999999995</v>
      </c>
      <c r="F363" s="77">
        <v>0.82469999999999999</v>
      </c>
      <c r="G363" s="77">
        <v>0.82220000000000004</v>
      </c>
      <c r="H363" s="77">
        <v>0.82399999999999995</v>
      </c>
    </row>
    <row r="364" spans="1:8">
      <c r="A364" s="77" t="s">
        <v>1179</v>
      </c>
      <c r="B364" s="77">
        <v>20140304</v>
      </c>
      <c r="C364" s="176">
        <f t="shared" si="5"/>
        <v>41702</v>
      </c>
      <c r="D364" s="77">
        <v>5744</v>
      </c>
      <c r="E364" s="77">
        <v>0.82399999999999995</v>
      </c>
      <c r="F364" s="77">
        <v>0.82589999999999997</v>
      </c>
      <c r="G364" s="77">
        <v>0.8226</v>
      </c>
      <c r="H364" s="77">
        <v>0.82430000000000003</v>
      </c>
    </row>
    <row r="365" spans="1:8">
      <c r="A365" s="77" t="s">
        <v>1179</v>
      </c>
      <c r="B365" s="77">
        <v>20140305</v>
      </c>
      <c r="C365" s="176">
        <f t="shared" si="5"/>
        <v>41703</v>
      </c>
      <c r="D365" s="77">
        <v>5748</v>
      </c>
      <c r="E365" s="77">
        <v>0.82440000000000002</v>
      </c>
      <c r="F365" s="77">
        <v>0.8246</v>
      </c>
      <c r="G365" s="77">
        <v>0.82020000000000004</v>
      </c>
      <c r="H365" s="77">
        <v>0.82140000000000002</v>
      </c>
    </row>
    <row r="366" spans="1:8">
      <c r="A366" s="77" t="s">
        <v>1179</v>
      </c>
      <c r="B366" s="77">
        <v>20140306</v>
      </c>
      <c r="C366" s="176">
        <f t="shared" si="5"/>
        <v>41704</v>
      </c>
      <c r="D366" s="77">
        <v>5748</v>
      </c>
      <c r="E366" s="77">
        <v>0.82140000000000002</v>
      </c>
      <c r="F366" s="77">
        <v>0.82850000000000001</v>
      </c>
      <c r="G366" s="77">
        <v>0.82050000000000001</v>
      </c>
      <c r="H366" s="77">
        <v>0.82799999999999996</v>
      </c>
    </row>
    <row r="367" spans="1:8">
      <c r="A367" s="77" t="s">
        <v>1179</v>
      </c>
      <c r="B367" s="77">
        <v>20140307</v>
      </c>
      <c r="C367" s="176">
        <f t="shared" si="5"/>
        <v>41705</v>
      </c>
      <c r="D367" s="77">
        <v>5020</v>
      </c>
      <c r="E367" s="77">
        <v>0.82799999999999996</v>
      </c>
      <c r="F367" s="77">
        <v>0.82989999999999997</v>
      </c>
      <c r="G367" s="77">
        <v>0.82720000000000005</v>
      </c>
      <c r="H367" s="77">
        <v>0.82930000000000004</v>
      </c>
    </row>
    <row r="368" spans="1:8">
      <c r="A368" s="77" t="s">
        <v>1179</v>
      </c>
      <c r="B368" s="77">
        <v>20140309</v>
      </c>
      <c r="C368" s="176">
        <f t="shared" si="5"/>
        <v>41707</v>
      </c>
      <c r="D368" s="77">
        <v>240</v>
      </c>
      <c r="E368" s="77">
        <v>0.8296</v>
      </c>
      <c r="F368" s="77">
        <v>0.8296</v>
      </c>
      <c r="G368" s="77">
        <v>0.82920000000000005</v>
      </c>
      <c r="H368" s="77">
        <v>0.82930000000000004</v>
      </c>
    </row>
    <row r="369" spans="1:8">
      <c r="A369" s="77" t="s">
        <v>1179</v>
      </c>
      <c r="B369" s="77">
        <v>20140310</v>
      </c>
      <c r="C369" s="176">
        <f t="shared" si="5"/>
        <v>41708</v>
      </c>
      <c r="D369" s="77">
        <v>5748</v>
      </c>
      <c r="E369" s="77">
        <v>0.82930000000000004</v>
      </c>
      <c r="F369" s="77">
        <v>0.83479999999999999</v>
      </c>
      <c r="G369" s="77">
        <v>0.82899999999999996</v>
      </c>
      <c r="H369" s="77">
        <v>0.83379999999999999</v>
      </c>
    </row>
    <row r="370" spans="1:8">
      <c r="A370" s="77" t="s">
        <v>1179</v>
      </c>
      <c r="B370" s="77">
        <v>20140311</v>
      </c>
      <c r="C370" s="176">
        <f t="shared" si="5"/>
        <v>41709</v>
      </c>
      <c r="D370" s="77">
        <v>5740</v>
      </c>
      <c r="E370" s="77">
        <v>0.8337</v>
      </c>
      <c r="F370" s="77">
        <v>0.83450000000000002</v>
      </c>
      <c r="G370" s="77">
        <v>0.83189999999999997</v>
      </c>
      <c r="H370" s="77">
        <v>0.83360000000000001</v>
      </c>
    </row>
    <row r="371" spans="1:8">
      <c r="A371" s="77" t="s">
        <v>1179</v>
      </c>
      <c r="B371" s="77">
        <v>20140312</v>
      </c>
      <c r="C371" s="176">
        <f t="shared" si="5"/>
        <v>41710</v>
      </c>
      <c r="D371" s="77">
        <v>5748</v>
      </c>
      <c r="E371" s="77">
        <v>0.83350000000000002</v>
      </c>
      <c r="F371" s="77">
        <v>0.83720000000000006</v>
      </c>
      <c r="G371" s="77">
        <v>0.83230000000000004</v>
      </c>
      <c r="H371" s="77">
        <v>0.83630000000000004</v>
      </c>
    </row>
    <row r="372" spans="1:8">
      <c r="A372" s="77" t="s">
        <v>1179</v>
      </c>
      <c r="B372" s="77">
        <v>20140313</v>
      </c>
      <c r="C372" s="176">
        <f t="shared" si="5"/>
        <v>41711</v>
      </c>
      <c r="D372" s="77">
        <v>5756</v>
      </c>
      <c r="E372" s="77">
        <v>0.83640000000000003</v>
      </c>
      <c r="F372" s="77">
        <v>0.83760000000000001</v>
      </c>
      <c r="G372" s="77">
        <v>0.83289999999999997</v>
      </c>
      <c r="H372" s="77">
        <v>0.83389999999999997</v>
      </c>
    </row>
    <row r="373" spans="1:8">
      <c r="A373" s="77" t="s">
        <v>1179</v>
      </c>
      <c r="B373" s="77">
        <v>20140314</v>
      </c>
      <c r="C373" s="176">
        <f t="shared" si="5"/>
        <v>41712</v>
      </c>
      <c r="D373" s="77">
        <v>5040</v>
      </c>
      <c r="E373" s="77">
        <v>0.83399999999999996</v>
      </c>
      <c r="F373" s="77">
        <v>0.83789999999999998</v>
      </c>
      <c r="G373" s="77">
        <v>0.83340000000000003</v>
      </c>
      <c r="H373" s="77">
        <v>0.83540000000000003</v>
      </c>
    </row>
    <row r="374" spans="1:8">
      <c r="A374" s="77" t="s">
        <v>1179</v>
      </c>
      <c r="B374" s="77">
        <v>20140316</v>
      </c>
      <c r="C374" s="176">
        <f t="shared" si="5"/>
        <v>41714</v>
      </c>
      <c r="D374" s="77">
        <v>240</v>
      </c>
      <c r="E374" s="77">
        <v>0.8357</v>
      </c>
      <c r="F374" s="77">
        <v>0.83599999999999997</v>
      </c>
      <c r="G374" s="77">
        <v>0.83560000000000001</v>
      </c>
      <c r="H374" s="77">
        <v>0.8357</v>
      </c>
    </row>
    <row r="375" spans="1:8">
      <c r="A375" s="77" t="s">
        <v>1179</v>
      </c>
      <c r="B375" s="77">
        <v>20140317</v>
      </c>
      <c r="C375" s="176">
        <f t="shared" si="5"/>
        <v>41715</v>
      </c>
      <c r="D375" s="77">
        <v>5752</v>
      </c>
      <c r="E375" s="77">
        <v>0.8357</v>
      </c>
      <c r="F375" s="77">
        <v>0.83750000000000002</v>
      </c>
      <c r="G375" s="77">
        <v>0.83399999999999996</v>
      </c>
      <c r="H375" s="77">
        <v>0.83679999999999999</v>
      </c>
    </row>
    <row r="376" spans="1:8">
      <c r="A376" s="77" t="s">
        <v>1179</v>
      </c>
      <c r="B376" s="77">
        <v>20140318</v>
      </c>
      <c r="C376" s="176">
        <f t="shared" si="5"/>
        <v>41716</v>
      </c>
      <c r="D376" s="77">
        <v>5748</v>
      </c>
      <c r="E376" s="77">
        <v>0.8367</v>
      </c>
      <c r="F376" s="77">
        <v>0.83979999999999999</v>
      </c>
      <c r="G376" s="77">
        <v>0.83599999999999997</v>
      </c>
      <c r="H376" s="77">
        <v>0.83919999999999995</v>
      </c>
    </row>
    <row r="377" spans="1:8">
      <c r="A377" s="77" t="s">
        <v>1179</v>
      </c>
      <c r="B377" s="77">
        <v>20140319</v>
      </c>
      <c r="C377" s="176">
        <f t="shared" si="5"/>
        <v>41717</v>
      </c>
      <c r="D377" s="77">
        <v>5744</v>
      </c>
      <c r="E377" s="77">
        <v>0.83909999999999996</v>
      </c>
      <c r="F377" s="77">
        <v>0.83930000000000005</v>
      </c>
      <c r="G377" s="77">
        <v>0.83530000000000004</v>
      </c>
      <c r="H377" s="77">
        <v>0.83550000000000002</v>
      </c>
    </row>
    <row r="378" spans="1:8">
      <c r="A378" s="77" t="s">
        <v>1179</v>
      </c>
      <c r="B378" s="77">
        <v>20140320</v>
      </c>
      <c r="C378" s="176">
        <f t="shared" si="5"/>
        <v>41718</v>
      </c>
      <c r="D378" s="77">
        <v>5756</v>
      </c>
      <c r="E378" s="77">
        <v>0.83560000000000001</v>
      </c>
      <c r="F378" s="77">
        <v>0.8367</v>
      </c>
      <c r="G378" s="77">
        <v>0.8327</v>
      </c>
      <c r="H378" s="77">
        <v>0.83460000000000001</v>
      </c>
    </row>
    <row r="379" spans="1:8">
      <c r="A379" s="77" t="s">
        <v>1179</v>
      </c>
      <c r="B379" s="77">
        <v>20140321</v>
      </c>
      <c r="C379" s="176">
        <f t="shared" si="5"/>
        <v>41719</v>
      </c>
      <c r="D379" s="77">
        <v>5032</v>
      </c>
      <c r="E379" s="77">
        <v>0.83460000000000001</v>
      </c>
      <c r="F379" s="77">
        <v>0.83689999999999998</v>
      </c>
      <c r="G379" s="77">
        <v>0.83420000000000005</v>
      </c>
      <c r="H379" s="77">
        <v>0.83640000000000003</v>
      </c>
    </row>
    <row r="380" spans="1:8">
      <c r="A380" s="77" t="s">
        <v>1179</v>
      </c>
      <c r="B380" s="77">
        <v>20140323</v>
      </c>
      <c r="C380" s="176">
        <f t="shared" si="5"/>
        <v>41721</v>
      </c>
      <c r="D380" s="77">
        <v>240</v>
      </c>
      <c r="E380" s="77">
        <v>0.83640000000000003</v>
      </c>
      <c r="F380" s="77">
        <v>0.83650000000000002</v>
      </c>
      <c r="G380" s="77">
        <v>0.83620000000000005</v>
      </c>
      <c r="H380" s="77">
        <v>0.83630000000000004</v>
      </c>
    </row>
    <row r="381" spans="1:8">
      <c r="A381" s="77" t="s">
        <v>1179</v>
      </c>
      <c r="B381" s="77">
        <v>20140324</v>
      </c>
      <c r="C381" s="176">
        <f t="shared" si="5"/>
        <v>41722</v>
      </c>
      <c r="D381" s="77">
        <v>5740</v>
      </c>
      <c r="E381" s="77">
        <v>0.83620000000000005</v>
      </c>
      <c r="F381" s="77">
        <v>0.83889999999999998</v>
      </c>
      <c r="G381" s="77">
        <v>0.83430000000000004</v>
      </c>
      <c r="H381" s="77">
        <v>0.83850000000000002</v>
      </c>
    </row>
    <row r="382" spans="1:8">
      <c r="A382" s="77" t="s">
        <v>1179</v>
      </c>
      <c r="B382" s="77">
        <v>20140325</v>
      </c>
      <c r="C382" s="176">
        <f t="shared" si="5"/>
        <v>41723</v>
      </c>
      <c r="D382" s="77">
        <v>5744</v>
      </c>
      <c r="E382" s="77">
        <v>0.83860000000000001</v>
      </c>
      <c r="F382" s="77">
        <v>0.83919999999999995</v>
      </c>
      <c r="G382" s="77">
        <v>0.83340000000000003</v>
      </c>
      <c r="H382" s="77">
        <v>0.8357</v>
      </c>
    </row>
    <row r="383" spans="1:8">
      <c r="A383" s="77" t="s">
        <v>1179</v>
      </c>
      <c r="B383" s="77">
        <v>20140326</v>
      </c>
      <c r="C383" s="176">
        <f t="shared" si="5"/>
        <v>41724</v>
      </c>
      <c r="D383" s="77">
        <v>5740</v>
      </c>
      <c r="E383" s="77">
        <v>0.8357</v>
      </c>
      <c r="F383" s="77">
        <v>0.83609999999999995</v>
      </c>
      <c r="G383" s="77">
        <v>0.83079999999999998</v>
      </c>
      <c r="H383" s="77">
        <v>0.83130000000000004</v>
      </c>
    </row>
    <row r="384" spans="1:8">
      <c r="A384" s="77" t="s">
        <v>1179</v>
      </c>
      <c r="B384" s="77">
        <v>20140327</v>
      </c>
      <c r="C384" s="176">
        <f t="shared" si="5"/>
        <v>41725</v>
      </c>
      <c r="D384" s="77">
        <v>5748</v>
      </c>
      <c r="E384" s="77">
        <v>0.83140000000000003</v>
      </c>
      <c r="F384" s="77">
        <v>0.83199999999999996</v>
      </c>
      <c r="G384" s="77">
        <v>0.82609999999999995</v>
      </c>
      <c r="H384" s="77">
        <v>0.82720000000000005</v>
      </c>
    </row>
    <row r="385" spans="1:8">
      <c r="A385" s="77" t="s">
        <v>1179</v>
      </c>
      <c r="B385" s="77">
        <v>20140328</v>
      </c>
      <c r="C385" s="176">
        <f t="shared" si="5"/>
        <v>41726</v>
      </c>
      <c r="D385" s="77">
        <v>5040</v>
      </c>
      <c r="E385" s="77">
        <v>0.82720000000000005</v>
      </c>
      <c r="F385" s="77">
        <v>0.82799999999999996</v>
      </c>
      <c r="G385" s="77">
        <v>0.82450000000000001</v>
      </c>
      <c r="H385" s="77">
        <v>0.82620000000000005</v>
      </c>
    </row>
    <row r="386" spans="1:8">
      <c r="A386" s="77" t="s">
        <v>1179</v>
      </c>
      <c r="B386" s="77">
        <v>20140330</v>
      </c>
      <c r="C386" s="176">
        <f t="shared" si="5"/>
        <v>41728</v>
      </c>
      <c r="D386" s="77">
        <v>480</v>
      </c>
      <c r="E386" s="77">
        <v>0.82609999999999995</v>
      </c>
      <c r="F386" s="77">
        <v>0.82620000000000005</v>
      </c>
      <c r="G386" s="77">
        <v>0.82579999999999998</v>
      </c>
      <c r="H386" s="77">
        <v>0.82609999999999995</v>
      </c>
    </row>
    <row r="387" spans="1:8">
      <c r="A387" s="77" t="s">
        <v>1179</v>
      </c>
      <c r="B387" s="77">
        <v>20140331</v>
      </c>
      <c r="C387" s="176">
        <f t="shared" ref="C387:C450" si="6">VALUE(LEFT(B387,4)&amp;"."&amp;MID(B387,5,2)&amp;"."&amp;RIGHT(B387,2))</f>
        <v>41729</v>
      </c>
      <c r="D387" s="77">
        <v>5732</v>
      </c>
      <c r="E387" s="77">
        <v>0.82609999999999995</v>
      </c>
      <c r="F387" s="77">
        <v>0.8296</v>
      </c>
      <c r="G387" s="77">
        <v>0.82520000000000004</v>
      </c>
      <c r="H387" s="77">
        <v>0.82640000000000002</v>
      </c>
    </row>
    <row r="388" spans="1:8">
      <c r="A388" s="77" t="s">
        <v>1179</v>
      </c>
      <c r="B388" s="77">
        <v>20140401</v>
      </c>
      <c r="C388" s="176">
        <f t="shared" si="6"/>
        <v>41730</v>
      </c>
      <c r="D388" s="77">
        <v>5740</v>
      </c>
      <c r="E388" s="77">
        <v>0.82630000000000003</v>
      </c>
      <c r="F388" s="77">
        <v>0.83040000000000003</v>
      </c>
      <c r="G388" s="77">
        <v>0.82599999999999996</v>
      </c>
      <c r="H388" s="77">
        <v>0.82930000000000004</v>
      </c>
    </row>
    <row r="389" spans="1:8">
      <c r="A389" s="77" t="s">
        <v>1179</v>
      </c>
      <c r="B389" s="77">
        <v>20140402</v>
      </c>
      <c r="C389" s="176">
        <f t="shared" si="6"/>
        <v>41731</v>
      </c>
      <c r="D389" s="77">
        <v>5740</v>
      </c>
      <c r="E389" s="77">
        <v>0.82920000000000005</v>
      </c>
      <c r="F389" s="77">
        <v>0.83069999999999999</v>
      </c>
      <c r="G389" s="77">
        <v>0.82689999999999997</v>
      </c>
      <c r="H389" s="77">
        <v>0.82789999999999997</v>
      </c>
    </row>
    <row r="390" spans="1:8">
      <c r="A390" s="77" t="s">
        <v>1179</v>
      </c>
      <c r="B390" s="77">
        <v>20140403</v>
      </c>
      <c r="C390" s="176">
        <f t="shared" si="6"/>
        <v>41732</v>
      </c>
      <c r="D390" s="77">
        <v>5736</v>
      </c>
      <c r="E390" s="77">
        <v>0.82789999999999997</v>
      </c>
      <c r="F390" s="77">
        <v>0.83109999999999995</v>
      </c>
      <c r="G390" s="77">
        <v>0.82589999999999997</v>
      </c>
      <c r="H390" s="77">
        <v>0.8266</v>
      </c>
    </row>
    <row r="391" spans="1:8">
      <c r="A391" s="77" t="s">
        <v>1179</v>
      </c>
      <c r="B391" s="77">
        <v>20140404</v>
      </c>
      <c r="C391" s="176">
        <f t="shared" si="6"/>
        <v>41733</v>
      </c>
      <c r="D391" s="77">
        <v>4796</v>
      </c>
      <c r="E391" s="77">
        <v>0.8266</v>
      </c>
      <c r="F391" s="77">
        <v>0.82750000000000001</v>
      </c>
      <c r="G391" s="77">
        <v>0.82479999999999998</v>
      </c>
      <c r="H391" s="77">
        <v>0.82650000000000001</v>
      </c>
    </row>
    <row r="392" spans="1:8">
      <c r="A392" s="77" t="s">
        <v>1179</v>
      </c>
      <c r="B392" s="77">
        <v>20140406</v>
      </c>
      <c r="C392" s="176">
        <f t="shared" si="6"/>
        <v>41735</v>
      </c>
      <c r="D392" s="77">
        <v>480</v>
      </c>
      <c r="E392" s="77">
        <v>0.82599999999999996</v>
      </c>
      <c r="F392" s="77">
        <v>0.8266</v>
      </c>
      <c r="G392" s="77">
        <v>0.82589999999999997</v>
      </c>
      <c r="H392" s="77">
        <v>0.82630000000000003</v>
      </c>
    </row>
    <row r="393" spans="1:8">
      <c r="A393" s="77" t="s">
        <v>1179</v>
      </c>
      <c r="B393" s="77">
        <v>20140407</v>
      </c>
      <c r="C393" s="176">
        <f t="shared" si="6"/>
        <v>41736</v>
      </c>
      <c r="D393" s="77">
        <v>5740</v>
      </c>
      <c r="E393" s="77">
        <v>0.82640000000000002</v>
      </c>
      <c r="F393" s="77">
        <v>0.82830000000000004</v>
      </c>
      <c r="G393" s="77">
        <v>0.82599999999999996</v>
      </c>
      <c r="H393" s="77">
        <v>0.82720000000000005</v>
      </c>
    </row>
    <row r="394" spans="1:8">
      <c r="A394" s="77" t="s">
        <v>1179</v>
      </c>
      <c r="B394" s="77">
        <v>20140408</v>
      </c>
      <c r="C394" s="176">
        <f t="shared" si="6"/>
        <v>41737</v>
      </c>
      <c r="D394" s="77">
        <v>5732</v>
      </c>
      <c r="E394" s="77">
        <v>0.82720000000000005</v>
      </c>
      <c r="F394" s="77">
        <v>0.82730000000000004</v>
      </c>
      <c r="G394" s="77">
        <v>0.82310000000000005</v>
      </c>
      <c r="H394" s="77">
        <v>0.82340000000000002</v>
      </c>
    </row>
    <row r="395" spans="1:8">
      <c r="A395" s="77" t="s">
        <v>1179</v>
      </c>
      <c r="B395" s="77">
        <v>20140409</v>
      </c>
      <c r="C395" s="176">
        <f t="shared" si="6"/>
        <v>41738</v>
      </c>
      <c r="D395" s="77">
        <v>5732</v>
      </c>
      <c r="E395" s="77">
        <v>0.82340000000000002</v>
      </c>
      <c r="F395" s="77">
        <v>0.82540000000000002</v>
      </c>
      <c r="G395" s="77">
        <v>0.82289999999999996</v>
      </c>
      <c r="H395" s="77">
        <v>0.82440000000000002</v>
      </c>
    </row>
    <row r="396" spans="1:8">
      <c r="A396" s="77" t="s">
        <v>1179</v>
      </c>
      <c r="B396" s="77">
        <v>20140410</v>
      </c>
      <c r="C396" s="176">
        <f t="shared" si="6"/>
        <v>41739</v>
      </c>
      <c r="D396" s="77">
        <v>5740</v>
      </c>
      <c r="E396" s="77">
        <v>0.82440000000000002</v>
      </c>
      <c r="F396" s="77">
        <v>0.82779999999999998</v>
      </c>
      <c r="G396" s="77">
        <v>0.82389999999999997</v>
      </c>
      <c r="H396" s="77">
        <v>0.82750000000000001</v>
      </c>
    </row>
    <row r="397" spans="1:8">
      <c r="A397" s="77" t="s">
        <v>1179</v>
      </c>
      <c r="B397" s="77">
        <v>20140411</v>
      </c>
      <c r="C397" s="176">
        <f t="shared" si="6"/>
        <v>41740</v>
      </c>
      <c r="D397" s="77">
        <v>4796</v>
      </c>
      <c r="E397" s="77">
        <v>0.82750000000000001</v>
      </c>
      <c r="F397" s="77">
        <v>0.83079999999999998</v>
      </c>
      <c r="G397" s="77">
        <v>0.82750000000000001</v>
      </c>
      <c r="H397" s="77">
        <v>0.82940000000000003</v>
      </c>
    </row>
    <row r="398" spans="1:8">
      <c r="A398" s="77" t="s">
        <v>1179</v>
      </c>
      <c r="B398" s="77">
        <v>20140413</v>
      </c>
      <c r="C398" s="176">
        <f t="shared" si="6"/>
        <v>41742</v>
      </c>
      <c r="D398" s="77">
        <v>480</v>
      </c>
      <c r="E398" s="77">
        <v>0.82709999999999995</v>
      </c>
      <c r="F398" s="77">
        <v>0.82779999999999998</v>
      </c>
      <c r="G398" s="77">
        <v>0.82699999999999996</v>
      </c>
      <c r="H398" s="77">
        <v>0.8276</v>
      </c>
    </row>
    <row r="399" spans="1:8">
      <c r="A399" s="77" t="s">
        <v>1179</v>
      </c>
      <c r="B399" s="77">
        <v>20140414</v>
      </c>
      <c r="C399" s="176">
        <f t="shared" si="6"/>
        <v>41743</v>
      </c>
      <c r="D399" s="77">
        <v>5740</v>
      </c>
      <c r="E399" s="77">
        <v>0.82769999999999999</v>
      </c>
      <c r="F399" s="77">
        <v>0.82820000000000005</v>
      </c>
      <c r="G399" s="77">
        <v>0.82509999999999994</v>
      </c>
      <c r="H399" s="77">
        <v>0.82589999999999997</v>
      </c>
    </row>
    <row r="400" spans="1:8">
      <c r="A400" s="77" t="s">
        <v>1179</v>
      </c>
      <c r="B400" s="77">
        <v>20140415</v>
      </c>
      <c r="C400" s="176">
        <f t="shared" si="6"/>
        <v>41744</v>
      </c>
      <c r="D400" s="77">
        <v>5756</v>
      </c>
      <c r="E400" s="77">
        <v>0.82579999999999998</v>
      </c>
      <c r="F400" s="77">
        <v>0.82789999999999997</v>
      </c>
      <c r="G400" s="77">
        <v>0.82440000000000002</v>
      </c>
      <c r="H400" s="77">
        <v>0.8256</v>
      </c>
    </row>
    <row r="401" spans="1:8">
      <c r="A401" s="77" t="s">
        <v>1179</v>
      </c>
      <c r="B401" s="77">
        <v>20140416</v>
      </c>
      <c r="C401" s="176">
        <f t="shared" si="6"/>
        <v>41745</v>
      </c>
      <c r="D401" s="77">
        <v>5756</v>
      </c>
      <c r="E401" s="77">
        <v>0.8256</v>
      </c>
      <c r="F401" s="77">
        <v>0.8266</v>
      </c>
      <c r="G401" s="77">
        <v>0.82179999999999997</v>
      </c>
      <c r="H401" s="77">
        <v>0.82250000000000001</v>
      </c>
    </row>
    <row r="402" spans="1:8">
      <c r="A402" s="77" t="s">
        <v>1179</v>
      </c>
      <c r="B402" s="77">
        <v>20140417</v>
      </c>
      <c r="C402" s="176">
        <f t="shared" si="6"/>
        <v>41746</v>
      </c>
      <c r="D402" s="77">
        <v>5736</v>
      </c>
      <c r="E402" s="77">
        <v>0.82250000000000001</v>
      </c>
      <c r="F402" s="77">
        <v>0.82450000000000001</v>
      </c>
      <c r="G402" s="77">
        <v>0.82130000000000003</v>
      </c>
      <c r="H402" s="77">
        <v>0.82250000000000001</v>
      </c>
    </row>
    <row r="403" spans="1:8">
      <c r="A403" s="77" t="s">
        <v>1179</v>
      </c>
      <c r="B403" s="77">
        <v>20140418</v>
      </c>
      <c r="C403" s="176">
        <f t="shared" si="6"/>
        <v>41747</v>
      </c>
      <c r="D403" s="77">
        <v>4780</v>
      </c>
      <c r="E403" s="77">
        <v>0.8226</v>
      </c>
      <c r="F403" s="77">
        <v>0.8236</v>
      </c>
      <c r="G403" s="77">
        <v>0.82210000000000005</v>
      </c>
      <c r="H403" s="77">
        <v>0.82240000000000002</v>
      </c>
    </row>
    <row r="404" spans="1:8">
      <c r="A404" s="77" t="s">
        <v>1179</v>
      </c>
      <c r="B404" s="77">
        <v>20140420</v>
      </c>
      <c r="C404" s="176">
        <f t="shared" si="6"/>
        <v>41749</v>
      </c>
      <c r="D404" s="77">
        <v>476</v>
      </c>
      <c r="E404" s="77">
        <v>0.82220000000000004</v>
      </c>
      <c r="F404" s="77">
        <v>0.8226</v>
      </c>
      <c r="G404" s="77">
        <v>0.82199999999999995</v>
      </c>
      <c r="H404" s="77">
        <v>0.8226</v>
      </c>
    </row>
    <row r="405" spans="1:8">
      <c r="A405" s="77" t="s">
        <v>1179</v>
      </c>
      <c r="B405" s="77">
        <v>20140421</v>
      </c>
      <c r="C405" s="176">
        <f t="shared" si="6"/>
        <v>41750</v>
      </c>
      <c r="D405" s="77">
        <v>5744</v>
      </c>
      <c r="E405" s="77">
        <v>0.8226</v>
      </c>
      <c r="F405" s="77">
        <v>0.82289999999999996</v>
      </c>
      <c r="G405" s="77">
        <v>0.82079999999999997</v>
      </c>
      <c r="H405" s="77">
        <v>0.82120000000000004</v>
      </c>
    </row>
    <row r="406" spans="1:8">
      <c r="A406" s="77" t="s">
        <v>1179</v>
      </c>
      <c r="B406" s="77">
        <v>20140422</v>
      </c>
      <c r="C406" s="176">
        <f t="shared" si="6"/>
        <v>41751</v>
      </c>
      <c r="D406" s="77">
        <v>5724</v>
      </c>
      <c r="E406" s="77">
        <v>0.82130000000000003</v>
      </c>
      <c r="F406" s="77">
        <v>0.82150000000000001</v>
      </c>
      <c r="G406" s="77">
        <v>0.8196</v>
      </c>
      <c r="H406" s="77">
        <v>0.8206</v>
      </c>
    </row>
    <row r="407" spans="1:8">
      <c r="A407" s="77" t="s">
        <v>1179</v>
      </c>
      <c r="B407" s="77">
        <v>20140423</v>
      </c>
      <c r="C407" s="176">
        <f t="shared" si="6"/>
        <v>41752</v>
      </c>
      <c r="D407" s="77">
        <v>5720</v>
      </c>
      <c r="E407" s="77">
        <v>0.8206</v>
      </c>
      <c r="F407" s="77">
        <v>0.82440000000000002</v>
      </c>
      <c r="G407" s="77">
        <v>0.82</v>
      </c>
      <c r="H407" s="77">
        <v>0.82310000000000005</v>
      </c>
    </row>
    <row r="408" spans="1:8">
      <c r="A408" s="77" t="s">
        <v>1179</v>
      </c>
      <c r="B408" s="77">
        <v>20140424</v>
      </c>
      <c r="C408" s="176">
        <f t="shared" si="6"/>
        <v>41753</v>
      </c>
      <c r="D408" s="77">
        <v>5736</v>
      </c>
      <c r="E408" s="77">
        <v>0.82310000000000005</v>
      </c>
      <c r="F408" s="77">
        <v>0.82430000000000003</v>
      </c>
      <c r="G408" s="77">
        <v>0.82189999999999996</v>
      </c>
      <c r="H408" s="77">
        <v>0.82269999999999999</v>
      </c>
    </row>
    <row r="409" spans="1:8">
      <c r="A409" s="77" t="s">
        <v>1179</v>
      </c>
      <c r="B409" s="77">
        <v>20140425</v>
      </c>
      <c r="C409" s="176">
        <f t="shared" si="6"/>
        <v>41754</v>
      </c>
      <c r="D409" s="77">
        <v>4784</v>
      </c>
      <c r="E409" s="77">
        <v>0.82269999999999999</v>
      </c>
      <c r="F409" s="77">
        <v>0.82389999999999997</v>
      </c>
      <c r="G409" s="77">
        <v>0.82220000000000004</v>
      </c>
      <c r="H409" s="77">
        <v>0.82320000000000004</v>
      </c>
    </row>
    <row r="410" spans="1:8">
      <c r="A410" s="77" t="s">
        <v>1179</v>
      </c>
      <c r="B410" s="77">
        <v>20140427</v>
      </c>
      <c r="C410" s="176">
        <f t="shared" si="6"/>
        <v>41756</v>
      </c>
      <c r="D410" s="77">
        <v>476</v>
      </c>
      <c r="E410" s="77">
        <v>0.8236</v>
      </c>
      <c r="F410" s="77">
        <v>0.82369999999999999</v>
      </c>
      <c r="G410" s="77">
        <v>0.82330000000000003</v>
      </c>
      <c r="H410" s="77">
        <v>0.82330000000000003</v>
      </c>
    </row>
    <row r="411" spans="1:8">
      <c r="A411" s="77" t="s">
        <v>1179</v>
      </c>
      <c r="B411" s="77">
        <v>20140428</v>
      </c>
      <c r="C411" s="176">
        <f t="shared" si="6"/>
        <v>41757</v>
      </c>
      <c r="D411" s="77">
        <v>5752</v>
      </c>
      <c r="E411" s="77">
        <v>0.82330000000000003</v>
      </c>
      <c r="F411" s="77">
        <v>0.82420000000000004</v>
      </c>
      <c r="G411" s="77">
        <v>0.8216</v>
      </c>
      <c r="H411" s="77">
        <v>0.82389999999999997</v>
      </c>
    </row>
    <row r="412" spans="1:8">
      <c r="A412" s="77" t="s">
        <v>1179</v>
      </c>
      <c r="B412" s="77">
        <v>20140429</v>
      </c>
      <c r="C412" s="176">
        <f t="shared" si="6"/>
        <v>41758</v>
      </c>
      <c r="D412" s="77">
        <v>5732</v>
      </c>
      <c r="E412" s="77">
        <v>0.82389999999999997</v>
      </c>
      <c r="F412" s="77">
        <v>0.82569999999999999</v>
      </c>
      <c r="G412" s="77">
        <v>0.81989999999999996</v>
      </c>
      <c r="H412" s="77">
        <v>0.82079999999999997</v>
      </c>
    </row>
    <row r="413" spans="1:8">
      <c r="A413" s="77" t="s">
        <v>1179</v>
      </c>
      <c r="B413" s="77">
        <v>20140430</v>
      </c>
      <c r="C413" s="176">
        <f t="shared" si="6"/>
        <v>41759</v>
      </c>
      <c r="D413" s="77">
        <v>5756</v>
      </c>
      <c r="E413" s="77">
        <v>0.82079999999999997</v>
      </c>
      <c r="F413" s="77">
        <v>0.82330000000000003</v>
      </c>
      <c r="G413" s="77">
        <v>0.81950000000000001</v>
      </c>
      <c r="H413" s="77">
        <v>0.8216</v>
      </c>
    </row>
    <row r="414" spans="1:8">
      <c r="A414" s="77" t="s">
        <v>1179</v>
      </c>
      <c r="B414" s="77">
        <v>20140501</v>
      </c>
      <c r="C414" s="176">
        <f t="shared" si="6"/>
        <v>41760</v>
      </c>
      <c r="D414" s="77">
        <v>5744</v>
      </c>
      <c r="E414" s="77">
        <v>0.8216</v>
      </c>
      <c r="F414" s="77">
        <v>0.8226</v>
      </c>
      <c r="G414" s="77">
        <v>0.82020000000000004</v>
      </c>
      <c r="H414" s="77">
        <v>0.82079999999999997</v>
      </c>
    </row>
    <row r="415" spans="1:8">
      <c r="A415" s="77" t="s">
        <v>1179</v>
      </c>
      <c r="B415" s="77">
        <v>20140502</v>
      </c>
      <c r="C415" s="176">
        <f t="shared" si="6"/>
        <v>41761</v>
      </c>
      <c r="D415" s="77">
        <v>4784</v>
      </c>
      <c r="E415" s="77">
        <v>0.82079999999999997</v>
      </c>
      <c r="F415" s="77">
        <v>0.82230000000000003</v>
      </c>
      <c r="G415" s="77">
        <v>0.81979999999999997</v>
      </c>
      <c r="H415" s="77">
        <v>0.82179999999999997</v>
      </c>
    </row>
    <row r="416" spans="1:8">
      <c r="A416" s="77" t="s">
        <v>1179</v>
      </c>
      <c r="B416" s="77">
        <v>20140504</v>
      </c>
      <c r="C416" s="176">
        <f t="shared" si="6"/>
        <v>41763</v>
      </c>
      <c r="D416" s="77">
        <v>476</v>
      </c>
      <c r="E416" s="77">
        <v>0.82189999999999996</v>
      </c>
      <c r="F416" s="77">
        <v>0.82210000000000005</v>
      </c>
      <c r="G416" s="77">
        <v>0.8216</v>
      </c>
      <c r="H416" s="77">
        <v>0.82169999999999999</v>
      </c>
    </row>
    <row r="417" spans="1:8">
      <c r="A417" s="77" t="s">
        <v>1179</v>
      </c>
      <c r="B417" s="77">
        <v>20140505</v>
      </c>
      <c r="C417" s="176">
        <f t="shared" si="6"/>
        <v>41764</v>
      </c>
      <c r="D417" s="77">
        <v>5748</v>
      </c>
      <c r="E417" s="77">
        <v>0.82169999999999999</v>
      </c>
      <c r="F417" s="77">
        <v>0.82310000000000005</v>
      </c>
      <c r="G417" s="77">
        <v>0.82130000000000003</v>
      </c>
      <c r="H417" s="77">
        <v>0.82240000000000002</v>
      </c>
    </row>
    <row r="418" spans="1:8">
      <c r="A418" s="77" t="s">
        <v>1179</v>
      </c>
      <c r="B418" s="77">
        <v>20140506</v>
      </c>
      <c r="C418" s="176">
        <f t="shared" si="6"/>
        <v>41765</v>
      </c>
      <c r="D418" s="77">
        <v>5744</v>
      </c>
      <c r="E418" s="77">
        <v>0.82240000000000002</v>
      </c>
      <c r="F418" s="77">
        <v>0.82240000000000002</v>
      </c>
      <c r="G418" s="77">
        <v>0.81930000000000003</v>
      </c>
      <c r="H418" s="77">
        <v>0.82040000000000002</v>
      </c>
    </row>
    <row r="419" spans="1:8">
      <c r="A419" s="77" t="s">
        <v>1179</v>
      </c>
      <c r="B419" s="77">
        <v>20140507</v>
      </c>
      <c r="C419" s="176">
        <f t="shared" si="6"/>
        <v>41766</v>
      </c>
      <c r="D419" s="77">
        <v>5744</v>
      </c>
      <c r="E419" s="77">
        <v>0.82030000000000003</v>
      </c>
      <c r="F419" s="77">
        <v>0.82120000000000004</v>
      </c>
      <c r="G419" s="77">
        <v>0.81910000000000005</v>
      </c>
      <c r="H419" s="77">
        <v>0.82030000000000003</v>
      </c>
    </row>
    <row r="420" spans="1:8">
      <c r="A420" s="77" t="s">
        <v>1179</v>
      </c>
      <c r="B420" s="77">
        <v>20140508</v>
      </c>
      <c r="C420" s="176">
        <f t="shared" si="6"/>
        <v>41767</v>
      </c>
      <c r="D420" s="77">
        <v>5736</v>
      </c>
      <c r="E420" s="77">
        <v>0.82030000000000003</v>
      </c>
      <c r="F420" s="77">
        <v>0.82469999999999999</v>
      </c>
      <c r="G420" s="77">
        <v>0.81669999999999998</v>
      </c>
      <c r="H420" s="77">
        <v>0.81730000000000003</v>
      </c>
    </row>
    <row r="421" spans="1:8">
      <c r="A421" s="77" t="s">
        <v>1179</v>
      </c>
      <c r="B421" s="77">
        <v>20140509</v>
      </c>
      <c r="C421" s="176">
        <f t="shared" si="6"/>
        <v>41768</v>
      </c>
      <c r="D421" s="77">
        <v>4796</v>
      </c>
      <c r="E421" s="77">
        <v>0.81720000000000004</v>
      </c>
      <c r="F421" s="77">
        <v>0.81810000000000005</v>
      </c>
      <c r="G421" s="77">
        <v>0.81589999999999996</v>
      </c>
      <c r="H421" s="77">
        <v>0.81610000000000005</v>
      </c>
    </row>
    <row r="422" spans="1:8">
      <c r="A422" s="77" t="s">
        <v>1179</v>
      </c>
      <c r="B422" s="77">
        <v>20140511</v>
      </c>
      <c r="C422" s="176">
        <f t="shared" si="6"/>
        <v>41770</v>
      </c>
      <c r="D422" s="77">
        <v>480</v>
      </c>
      <c r="E422" s="77">
        <v>0.81599999999999995</v>
      </c>
      <c r="F422" s="77">
        <v>0.81630000000000003</v>
      </c>
      <c r="G422" s="77">
        <v>0.81579999999999997</v>
      </c>
      <c r="H422" s="77">
        <v>0.81599999999999995</v>
      </c>
    </row>
    <row r="423" spans="1:8">
      <c r="A423" s="77" t="s">
        <v>1179</v>
      </c>
      <c r="B423" s="77">
        <v>20140512</v>
      </c>
      <c r="C423" s="176">
        <f t="shared" si="6"/>
        <v>41771</v>
      </c>
      <c r="D423" s="77">
        <v>5752</v>
      </c>
      <c r="E423" s="77">
        <v>0.81599999999999995</v>
      </c>
      <c r="F423" s="77">
        <v>0.81659999999999999</v>
      </c>
      <c r="G423" s="77">
        <v>0.81410000000000005</v>
      </c>
      <c r="H423" s="77">
        <v>0.81510000000000005</v>
      </c>
    </row>
    <row r="424" spans="1:8">
      <c r="A424" s="77" t="s">
        <v>1179</v>
      </c>
      <c r="B424" s="77">
        <v>20140513</v>
      </c>
      <c r="C424" s="176">
        <f t="shared" si="6"/>
        <v>41772</v>
      </c>
      <c r="D424" s="77">
        <v>5744</v>
      </c>
      <c r="E424" s="77">
        <v>0.81510000000000005</v>
      </c>
      <c r="F424" s="77">
        <v>0.81710000000000005</v>
      </c>
      <c r="G424" s="77">
        <v>0.81330000000000002</v>
      </c>
      <c r="H424" s="77">
        <v>0.81420000000000003</v>
      </c>
    </row>
    <row r="425" spans="1:8">
      <c r="A425" s="77" t="s">
        <v>1179</v>
      </c>
      <c r="B425" s="77">
        <v>20140514</v>
      </c>
      <c r="C425" s="176">
        <f t="shared" si="6"/>
        <v>41773</v>
      </c>
      <c r="D425" s="77">
        <v>5748</v>
      </c>
      <c r="E425" s="77">
        <v>0.81420000000000003</v>
      </c>
      <c r="F425" s="77">
        <v>0.81810000000000005</v>
      </c>
      <c r="G425" s="77">
        <v>0.8125</v>
      </c>
      <c r="H425" s="77">
        <v>0.81789999999999996</v>
      </c>
    </row>
    <row r="426" spans="1:8">
      <c r="A426" s="77" t="s">
        <v>1179</v>
      </c>
      <c r="B426" s="77">
        <v>20140515</v>
      </c>
      <c r="C426" s="176">
        <f t="shared" si="6"/>
        <v>41774</v>
      </c>
      <c r="D426" s="77">
        <v>5744</v>
      </c>
      <c r="E426" s="77">
        <v>0.81789999999999996</v>
      </c>
      <c r="F426" s="77">
        <v>0.81810000000000005</v>
      </c>
      <c r="G426" s="77">
        <v>0.81430000000000002</v>
      </c>
      <c r="H426" s="77">
        <v>0.81659999999999999</v>
      </c>
    </row>
    <row r="427" spans="1:8">
      <c r="A427" s="77" t="s">
        <v>1179</v>
      </c>
      <c r="B427" s="77">
        <v>20140516</v>
      </c>
      <c r="C427" s="176">
        <f t="shared" si="6"/>
        <v>41775</v>
      </c>
      <c r="D427" s="77">
        <v>4788</v>
      </c>
      <c r="E427" s="77">
        <v>0.81659999999999999</v>
      </c>
      <c r="F427" s="77">
        <v>0.81699999999999995</v>
      </c>
      <c r="G427" s="77">
        <v>0.81379999999999997</v>
      </c>
      <c r="H427" s="77">
        <v>0.81410000000000005</v>
      </c>
    </row>
    <row r="428" spans="1:8">
      <c r="A428" s="77" t="s">
        <v>1179</v>
      </c>
      <c r="B428" s="77">
        <v>20140518</v>
      </c>
      <c r="C428" s="176">
        <f t="shared" si="6"/>
        <v>41777</v>
      </c>
      <c r="D428" s="77">
        <v>476</v>
      </c>
      <c r="E428" s="77">
        <v>0.81379999999999997</v>
      </c>
      <c r="F428" s="77">
        <v>0.81430000000000002</v>
      </c>
      <c r="G428" s="77">
        <v>0.81379999999999997</v>
      </c>
      <c r="H428" s="77">
        <v>0.81430000000000002</v>
      </c>
    </row>
    <row r="429" spans="1:8">
      <c r="A429" s="77" t="s">
        <v>1179</v>
      </c>
      <c r="B429" s="77">
        <v>20140519</v>
      </c>
      <c r="C429" s="176">
        <f t="shared" si="6"/>
        <v>41778</v>
      </c>
      <c r="D429" s="77">
        <v>5744</v>
      </c>
      <c r="E429" s="77">
        <v>0.81430000000000002</v>
      </c>
      <c r="F429" s="77">
        <v>0.81559999999999999</v>
      </c>
      <c r="G429" s="77">
        <v>0.81389999999999996</v>
      </c>
      <c r="H429" s="77">
        <v>0.81530000000000002</v>
      </c>
    </row>
    <row r="430" spans="1:8">
      <c r="A430" s="77" t="s">
        <v>1179</v>
      </c>
      <c r="B430" s="77">
        <v>20140520</v>
      </c>
      <c r="C430" s="176">
        <f t="shared" si="6"/>
        <v>41779</v>
      </c>
      <c r="D430" s="77">
        <v>5752</v>
      </c>
      <c r="E430" s="77">
        <v>0.81530000000000002</v>
      </c>
      <c r="F430" s="77">
        <v>0.8155</v>
      </c>
      <c r="G430" s="77">
        <v>0.81179999999999997</v>
      </c>
      <c r="H430" s="77">
        <v>0.81399999999999995</v>
      </c>
    </row>
    <row r="431" spans="1:8">
      <c r="A431" s="77" t="s">
        <v>1179</v>
      </c>
      <c r="B431" s="77">
        <v>20140521</v>
      </c>
      <c r="C431" s="176">
        <f t="shared" si="6"/>
        <v>41780</v>
      </c>
      <c r="D431" s="77">
        <v>5740</v>
      </c>
      <c r="E431" s="77">
        <v>0.81399999999999995</v>
      </c>
      <c r="F431" s="77">
        <v>0.81430000000000002</v>
      </c>
      <c r="G431" s="77">
        <v>0.80840000000000001</v>
      </c>
      <c r="H431" s="77">
        <v>0.8095</v>
      </c>
    </row>
    <row r="432" spans="1:8">
      <c r="A432" s="77" t="s">
        <v>1179</v>
      </c>
      <c r="B432" s="77">
        <v>20140522</v>
      </c>
      <c r="C432" s="176">
        <f t="shared" si="6"/>
        <v>41781</v>
      </c>
      <c r="D432" s="77">
        <v>5744</v>
      </c>
      <c r="E432" s="77">
        <v>0.8095</v>
      </c>
      <c r="F432" s="77">
        <v>0.81100000000000005</v>
      </c>
      <c r="G432" s="77">
        <v>0.80840000000000001</v>
      </c>
      <c r="H432" s="77">
        <v>0.80930000000000002</v>
      </c>
    </row>
    <row r="433" spans="1:8">
      <c r="A433" s="77" t="s">
        <v>1179</v>
      </c>
      <c r="B433" s="77">
        <v>20140523</v>
      </c>
      <c r="C433" s="176">
        <f t="shared" si="6"/>
        <v>41782</v>
      </c>
      <c r="D433" s="77">
        <v>4780</v>
      </c>
      <c r="E433" s="77">
        <v>0.80930000000000002</v>
      </c>
      <c r="F433" s="77">
        <v>0.81030000000000002</v>
      </c>
      <c r="G433" s="77">
        <v>0.80800000000000005</v>
      </c>
      <c r="H433" s="77">
        <v>0.80989999999999995</v>
      </c>
    </row>
    <row r="434" spans="1:8">
      <c r="A434" s="77" t="s">
        <v>1179</v>
      </c>
      <c r="B434" s="77">
        <v>20140525</v>
      </c>
      <c r="C434" s="176">
        <f t="shared" si="6"/>
        <v>41784</v>
      </c>
      <c r="D434" s="77">
        <v>476</v>
      </c>
      <c r="E434" s="77">
        <v>0.80910000000000004</v>
      </c>
      <c r="F434" s="77">
        <v>0.8095</v>
      </c>
      <c r="G434" s="77">
        <v>0.80910000000000004</v>
      </c>
      <c r="H434" s="77">
        <v>0.80940000000000001</v>
      </c>
    </row>
    <row r="435" spans="1:8">
      <c r="A435" s="77" t="s">
        <v>1179</v>
      </c>
      <c r="B435" s="77">
        <v>20140526</v>
      </c>
      <c r="C435" s="176">
        <f t="shared" si="6"/>
        <v>41785</v>
      </c>
      <c r="D435" s="77">
        <v>5740</v>
      </c>
      <c r="E435" s="77">
        <v>0.80940000000000001</v>
      </c>
      <c r="F435" s="77">
        <v>0.81040000000000001</v>
      </c>
      <c r="G435" s="77">
        <v>0.80840000000000001</v>
      </c>
      <c r="H435" s="77">
        <v>0.81040000000000001</v>
      </c>
    </row>
    <row r="436" spans="1:8">
      <c r="A436" s="77" t="s">
        <v>1179</v>
      </c>
      <c r="B436" s="77">
        <v>20140527</v>
      </c>
      <c r="C436" s="176">
        <f t="shared" si="6"/>
        <v>41786</v>
      </c>
      <c r="D436" s="77">
        <v>5744</v>
      </c>
      <c r="E436" s="77">
        <v>0.81030000000000002</v>
      </c>
      <c r="F436" s="77">
        <v>0.8115</v>
      </c>
      <c r="G436" s="77">
        <v>0.80840000000000001</v>
      </c>
      <c r="H436" s="77">
        <v>0.81089999999999995</v>
      </c>
    </row>
    <row r="437" spans="1:8">
      <c r="A437" s="77" t="s">
        <v>1179</v>
      </c>
      <c r="B437" s="77">
        <v>20140528</v>
      </c>
      <c r="C437" s="176">
        <f t="shared" si="6"/>
        <v>41787</v>
      </c>
      <c r="D437" s="77">
        <v>5732</v>
      </c>
      <c r="E437" s="77">
        <v>0.81089999999999995</v>
      </c>
      <c r="F437" s="77">
        <v>0.81410000000000005</v>
      </c>
      <c r="G437" s="77">
        <v>0.81040000000000001</v>
      </c>
      <c r="H437" s="77">
        <v>0.81310000000000004</v>
      </c>
    </row>
    <row r="438" spans="1:8">
      <c r="A438" s="77" t="s">
        <v>1179</v>
      </c>
      <c r="B438" s="77">
        <v>20140529</v>
      </c>
      <c r="C438" s="176">
        <f t="shared" si="6"/>
        <v>41788</v>
      </c>
      <c r="D438" s="77">
        <v>5748</v>
      </c>
      <c r="E438" s="77">
        <v>0.81310000000000004</v>
      </c>
      <c r="F438" s="77">
        <v>0.81510000000000005</v>
      </c>
      <c r="G438" s="77">
        <v>0.81269999999999998</v>
      </c>
      <c r="H438" s="77">
        <v>0.81320000000000003</v>
      </c>
    </row>
    <row r="439" spans="1:8">
      <c r="A439" s="77" t="s">
        <v>1179</v>
      </c>
      <c r="B439" s="77">
        <v>20140530</v>
      </c>
      <c r="C439" s="176">
        <f t="shared" si="6"/>
        <v>41789</v>
      </c>
      <c r="D439" s="77">
        <v>4792</v>
      </c>
      <c r="E439" s="77">
        <v>0.81320000000000003</v>
      </c>
      <c r="F439" s="77">
        <v>0.81369999999999998</v>
      </c>
      <c r="G439" s="77">
        <v>0.81179999999999997</v>
      </c>
      <c r="H439" s="77">
        <v>0.81310000000000004</v>
      </c>
    </row>
    <row r="440" spans="1:8">
      <c r="A440" s="77" t="s">
        <v>1179</v>
      </c>
      <c r="B440" s="77">
        <v>20140601</v>
      </c>
      <c r="C440" s="176">
        <f t="shared" si="6"/>
        <v>41791</v>
      </c>
      <c r="D440" s="77">
        <v>480</v>
      </c>
      <c r="E440" s="77">
        <v>0.81310000000000004</v>
      </c>
      <c r="F440" s="77">
        <v>0.81340000000000001</v>
      </c>
      <c r="G440" s="77">
        <v>0.81279999999999997</v>
      </c>
      <c r="H440" s="77">
        <v>0.81310000000000004</v>
      </c>
    </row>
    <row r="441" spans="1:8">
      <c r="A441" s="77" t="s">
        <v>1179</v>
      </c>
      <c r="B441" s="77">
        <v>20140602</v>
      </c>
      <c r="C441" s="176">
        <f t="shared" si="6"/>
        <v>41792</v>
      </c>
      <c r="D441" s="77">
        <v>5736</v>
      </c>
      <c r="E441" s="77">
        <v>0.81310000000000004</v>
      </c>
      <c r="F441" s="77">
        <v>0.81410000000000005</v>
      </c>
      <c r="G441" s="77">
        <v>0.81130000000000002</v>
      </c>
      <c r="H441" s="77">
        <v>0.81189999999999996</v>
      </c>
    </row>
    <row r="442" spans="1:8">
      <c r="A442" s="77" t="s">
        <v>1179</v>
      </c>
      <c r="B442" s="77">
        <v>20140603</v>
      </c>
      <c r="C442" s="176">
        <f t="shared" si="6"/>
        <v>41793</v>
      </c>
      <c r="D442" s="77">
        <v>5744</v>
      </c>
      <c r="E442" s="77">
        <v>0.81189999999999996</v>
      </c>
      <c r="F442" s="77">
        <v>0.8145</v>
      </c>
      <c r="G442" s="77">
        <v>0.81059999999999999</v>
      </c>
      <c r="H442" s="77">
        <v>0.8135</v>
      </c>
    </row>
    <row r="443" spans="1:8">
      <c r="A443" s="77" t="s">
        <v>1179</v>
      </c>
      <c r="B443" s="77">
        <v>20140604</v>
      </c>
      <c r="C443" s="176">
        <f t="shared" si="6"/>
        <v>41794</v>
      </c>
      <c r="D443" s="77">
        <v>5752</v>
      </c>
      <c r="E443" s="77">
        <v>0.8135</v>
      </c>
      <c r="F443" s="77">
        <v>0.81479999999999997</v>
      </c>
      <c r="G443" s="77">
        <v>0.81179999999999997</v>
      </c>
      <c r="H443" s="77">
        <v>0.81240000000000001</v>
      </c>
    </row>
    <row r="444" spans="1:8">
      <c r="A444" s="77" t="s">
        <v>1179</v>
      </c>
      <c r="B444" s="77">
        <v>20140605</v>
      </c>
      <c r="C444" s="176">
        <f t="shared" si="6"/>
        <v>41795</v>
      </c>
      <c r="D444" s="77">
        <v>5752</v>
      </c>
      <c r="E444" s="77">
        <v>0.81240000000000001</v>
      </c>
      <c r="F444" s="77">
        <v>0.81269999999999998</v>
      </c>
      <c r="G444" s="77">
        <v>0.80630000000000002</v>
      </c>
      <c r="H444" s="77">
        <v>0.81259999999999999</v>
      </c>
    </row>
    <row r="445" spans="1:8">
      <c r="A445" s="77" t="s">
        <v>1179</v>
      </c>
      <c r="B445" s="77">
        <v>20140606</v>
      </c>
      <c r="C445" s="176">
        <f t="shared" si="6"/>
        <v>41796</v>
      </c>
      <c r="D445" s="77">
        <v>4784</v>
      </c>
      <c r="E445" s="77">
        <v>0.81259999999999999</v>
      </c>
      <c r="F445" s="77">
        <v>0.81259999999999999</v>
      </c>
      <c r="G445" s="77">
        <v>0.81</v>
      </c>
      <c r="H445" s="77">
        <v>0.81159999999999999</v>
      </c>
    </row>
    <row r="446" spans="1:8">
      <c r="A446" s="77" t="s">
        <v>1179</v>
      </c>
      <c r="B446" s="77">
        <v>20140608</v>
      </c>
      <c r="C446" s="176">
        <f t="shared" si="6"/>
        <v>41798</v>
      </c>
      <c r="D446" s="77">
        <v>476</v>
      </c>
      <c r="E446" s="77">
        <v>0.81169999999999998</v>
      </c>
      <c r="F446" s="77">
        <v>0.81179999999999997</v>
      </c>
      <c r="G446" s="77">
        <v>0.8115</v>
      </c>
      <c r="H446" s="77">
        <v>0.81179999999999997</v>
      </c>
    </row>
    <row r="447" spans="1:8">
      <c r="A447" s="77" t="s">
        <v>1179</v>
      </c>
      <c r="B447" s="77">
        <v>20140609</v>
      </c>
      <c r="C447" s="176">
        <f t="shared" si="6"/>
        <v>41799</v>
      </c>
      <c r="D447" s="77">
        <v>5736</v>
      </c>
      <c r="E447" s="77">
        <v>0.81179999999999997</v>
      </c>
      <c r="F447" s="77">
        <v>0.81200000000000006</v>
      </c>
      <c r="G447" s="77">
        <v>0.80859999999999999</v>
      </c>
      <c r="H447" s="77">
        <v>0.80869999999999997</v>
      </c>
    </row>
    <row r="448" spans="1:8">
      <c r="A448" s="77" t="s">
        <v>1179</v>
      </c>
      <c r="B448" s="77">
        <v>20140610</v>
      </c>
      <c r="C448" s="176">
        <f t="shared" si="6"/>
        <v>41800</v>
      </c>
      <c r="D448" s="77">
        <v>5736</v>
      </c>
      <c r="E448" s="77">
        <v>0.80879999999999996</v>
      </c>
      <c r="F448" s="77">
        <v>0.80920000000000003</v>
      </c>
      <c r="G448" s="77">
        <v>0.80620000000000003</v>
      </c>
      <c r="H448" s="77">
        <v>0.80810000000000004</v>
      </c>
    </row>
    <row r="449" spans="1:8">
      <c r="A449" s="77" t="s">
        <v>1179</v>
      </c>
      <c r="B449" s="77">
        <v>20140611</v>
      </c>
      <c r="C449" s="176">
        <f t="shared" si="6"/>
        <v>41801</v>
      </c>
      <c r="D449" s="77">
        <v>5756</v>
      </c>
      <c r="E449" s="77">
        <v>0.80820000000000003</v>
      </c>
      <c r="F449" s="77">
        <v>0.80830000000000002</v>
      </c>
      <c r="G449" s="77">
        <v>0.80500000000000005</v>
      </c>
      <c r="H449" s="77">
        <v>0.80600000000000005</v>
      </c>
    </row>
    <row r="450" spans="1:8">
      <c r="A450" s="77" t="s">
        <v>1179</v>
      </c>
      <c r="B450" s="77">
        <v>20140612</v>
      </c>
      <c r="C450" s="176">
        <f t="shared" si="6"/>
        <v>41802</v>
      </c>
      <c r="D450" s="77">
        <v>5748</v>
      </c>
      <c r="E450" s="77">
        <v>0.80600000000000005</v>
      </c>
      <c r="F450" s="77">
        <v>0.80630000000000002</v>
      </c>
      <c r="G450" s="77">
        <v>0.79900000000000004</v>
      </c>
      <c r="H450" s="77">
        <v>0.79910000000000003</v>
      </c>
    </row>
    <row r="451" spans="1:8">
      <c r="A451" s="77" t="s">
        <v>1179</v>
      </c>
      <c r="B451" s="77">
        <v>20140613</v>
      </c>
      <c r="C451" s="176">
        <f t="shared" ref="C451:C492" si="7">VALUE(LEFT(B451,4)&amp;"."&amp;MID(B451,5,2)&amp;"."&amp;RIGHT(B451,2))</f>
        <v>41803</v>
      </c>
      <c r="D451" s="77">
        <v>4784</v>
      </c>
      <c r="E451" s="77">
        <v>0.79900000000000004</v>
      </c>
      <c r="F451" s="77">
        <v>0.80020000000000002</v>
      </c>
      <c r="G451" s="77">
        <v>0.79710000000000003</v>
      </c>
      <c r="H451" s="77">
        <v>0.79769999999999996</v>
      </c>
    </row>
    <row r="452" spans="1:8">
      <c r="A452" s="77" t="s">
        <v>1179</v>
      </c>
      <c r="B452" s="77">
        <v>20140615</v>
      </c>
      <c r="C452" s="176">
        <f t="shared" si="7"/>
        <v>41805</v>
      </c>
      <c r="D452" s="77">
        <v>476</v>
      </c>
      <c r="E452" s="77">
        <v>0.79730000000000001</v>
      </c>
      <c r="F452" s="77">
        <v>0.79730000000000001</v>
      </c>
      <c r="G452" s="77">
        <v>0.79690000000000005</v>
      </c>
      <c r="H452" s="77">
        <v>0.79710000000000003</v>
      </c>
    </row>
    <row r="453" spans="1:8">
      <c r="A453" s="77" t="s">
        <v>1179</v>
      </c>
      <c r="B453" s="77">
        <v>20140616</v>
      </c>
      <c r="C453" s="176">
        <f t="shared" si="7"/>
        <v>41806</v>
      </c>
      <c r="D453" s="77">
        <v>5740</v>
      </c>
      <c r="E453" s="77">
        <v>0.79710000000000003</v>
      </c>
      <c r="F453" s="77">
        <v>0.79949999999999999</v>
      </c>
      <c r="G453" s="77">
        <v>0.79579999999999995</v>
      </c>
      <c r="H453" s="77">
        <v>0.7994</v>
      </c>
    </row>
    <row r="454" spans="1:8">
      <c r="A454" s="77" t="s">
        <v>1179</v>
      </c>
      <c r="B454" s="77">
        <v>20140617</v>
      </c>
      <c r="C454" s="176">
        <f t="shared" si="7"/>
        <v>41807</v>
      </c>
      <c r="D454" s="77">
        <v>5748</v>
      </c>
      <c r="E454" s="77">
        <v>0.7994</v>
      </c>
      <c r="F454" s="77">
        <v>0.80059999999999998</v>
      </c>
      <c r="G454" s="77">
        <v>0.79790000000000005</v>
      </c>
      <c r="H454" s="77">
        <v>0.79869999999999997</v>
      </c>
    </row>
    <row r="455" spans="1:8">
      <c r="A455" s="77" t="s">
        <v>1179</v>
      </c>
      <c r="B455" s="77">
        <v>20140618</v>
      </c>
      <c r="C455" s="176">
        <f t="shared" si="7"/>
        <v>41808</v>
      </c>
      <c r="D455" s="77">
        <v>5748</v>
      </c>
      <c r="E455" s="77">
        <v>0.79859999999999998</v>
      </c>
      <c r="F455" s="77">
        <v>0.80169999999999997</v>
      </c>
      <c r="G455" s="77">
        <v>0.79720000000000002</v>
      </c>
      <c r="H455" s="77">
        <v>0.79930000000000001</v>
      </c>
    </row>
    <row r="456" spans="1:8">
      <c r="A456" s="77" t="s">
        <v>1179</v>
      </c>
      <c r="B456" s="77">
        <v>20140619</v>
      </c>
      <c r="C456" s="176">
        <f t="shared" si="7"/>
        <v>41809</v>
      </c>
      <c r="D456" s="77">
        <v>5748</v>
      </c>
      <c r="E456" s="77">
        <v>0.79930000000000001</v>
      </c>
      <c r="F456" s="77">
        <v>0.80220000000000002</v>
      </c>
      <c r="G456" s="77">
        <v>0.79810000000000003</v>
      </c>
      <c r="H456" s="77">
        <v>0.79859999999999998</v>
      </c>
    </row>
    <row r="457" spans="1:8">
      <c r="A457" s="77" t="s">
        <v>1179</v>
      </c>
      <c r="B457" s="77">
        <v>20140620</v>
      </c>
      <c r="C457" s="176">
        <f t="shared" si="7"/>
        <v>41810</v>
      </c>
      <c r="D457" s="77">
        <v>4776</v>
      </c>
      <c r="E457" s="77">
        <v>0.79859999999999998</v>
      </c>
      <c r="F457" s="77">
        <v>0.79949999999999999</v>
      </c>
      <c r="G457" s="77">
        <v>0.79669999999999996</v>
      </c>
      <c r="H457" s="77">
        <v>0.79890000000000005</v>
      </c>
    </row>
    <row r="458" spans="1:8">
      <c r="A458" s="77" t="s">
        <v>1179</v>
      </c>
      <c r="B458" s="77">
        <v>20140622</v>
      </c>
      <c r="C458" s="176">
        <f t="shared" si="7"/>
        <v>41812</v>
      </c>
      <c r="D458" s="77">
        <v>480</v>
      </c>
      <c r="E458" s="77">
        <v>0.79849999999999999</v>
      </c>
      <c r="F458" s="77">
        <v>0.79869999999999997</v>
      </c>
      <c r="G458" s="77">
        <v>0.79830000000000001</v>
      </c>
      <c r="H458" s="77">
        <v>0.79830000000000001</v>
      </c>
    </row>
    <row r="459" spans="1:8">
      <c r="A459" s="77" t="s">
        <v>1179</v>
      </c>
      <c r="B459" s="77">
        <v>20140623</v>
      </c>
      <c r="C459" s="176">
        <f t="shared" si="7"/>
        <v>41813</v>
      </c>
      <c r="D459" s="77">
        <v>5744</v>
      </c>
      <c r="E459" s="77">
        <v>0.79830000000000001</v>
      </c>
      <c r="F459" s="77">
        <v>0.79949999999999999</v>
      </c>
      <c r="G459" s="77">
        <v>0.79749999999999999</v>
      </c>
      <c r="H459" s="77">
        <v>0.79869999999999997</v>
      </c>
    </row>
    <row r="460" spans="1:8">
      <c r="A460" s="77" t="s">
        <v>1179</v>
      </c>
      <c r="B460" s="77">
        <v>20140624</v>
      </c>
      <c r="C460" s="176">
        <f t="shared" si="7"/>
        <v>41814</v>
      </c>
      <c r="D460" s="77">
        <v>5740</v>
      </c>
      <c r="E460" s="77">
        <v>0.79869999999999997</v>
      </c>
      <c r="F460" s="77">
        <v>0.80220000000000002</v>
      </c>
      <c r="G460" s="77">
        <v>0.79820000000000002</v>
      </c>
      <c r="H460" s="77">
        <v>0.80110000000000003</v>
      </c>
    </row>
    <row r="461" spans="1:8">
      <c r="A461" s="77" t="s">
        <v>1179</v>
      </c>
      <c r="B461" s="77">
        <v>20140625</v>
      </c>
      <c r="C461" s="176">
        <f t="shared" si="7"/>
        <v>41815</v>
      </c>
      <c r="D461" s="77">
        <v>5732</v>
      </c>
      <c r="E461" s="77">
        <v>0.80110000000000003</v>
      </c>
      <c r="F461" s="77">
        <v>0.80320000000000003</v>
      </c>
      <c r="G461" s="77">
        <v>0.80089999999999995</v>
      </c>
      <c r="H461" s="77">
        <v>0.80220000000000002</v>
      </c>
    </row>
    <row r="462" spans="1:8">
      <c r="A462" s="77" t="s">
        <v>1179</v>
      </c>
      <c r="B462" s="77">
        <v>20140626</v>
      </c>
      <c r="C462" s="176">
        <f t="shared" si="7"/>
        <v>41816</v>
      </c>
      <c r="D462" s="77">
        <v>5752</v>
      </c>
      <c r="E462" s="77">
        <v>0.80230000000000001</v>
      </c>
      <c r="F462" s="77">
        <v>0.80289999999999995</v>
      </c>
      <c r="G462" s="77">
        <v>0.79820000000000002</v>
      </c>
      <c r="H462" s="77">
        <v>0.79930000000000001</v>
      </c>
    </row>
    <row r="463" spans="1:8">
      <c r="A463" s="77" t="s">
        <v>1179</v>
      </c>
      <c r="B463" s="77">
        <v>20140627</v>
      </c>
      <c r="C463" s="176">
        <f t="shared" si="7"/>
        <v>41817</v>
      </c>
      <c r="D463" s="77">
        <v>4796</v>
      </c>
      <c r="E463" s="77">
        <v>0.7994</v>
      </c>
      <c r="F463" s="77">
        <v>0.80159999999999998</v>
      </c>
      <c r="G463" s="77">
        <v>0.79900000000000004</v>
      </c>
      <c r="H463" s="77">
        <v>0.80100000000000005</v>
      </c>
    </row>
    <row r="464" spans="1:8">
      <c r="A464" s="77" t="s">
        <v>1179</v>
      </c>
      <c r="B464" s="77">
        <v>20140629</v>
      </c>
      <c r="C464" s="176">
        <f t="shared" si="7"/>
        <v>41819</v>
      </c>
      <c r="D464" s="77">
        <v>480</v>
      </c>
      <c r="E464" s="77">
        <v>0.80079999999999996</v>
      </c>
      <c r="F464" s="77">
        <v>0.80089999999999995</v>
      </c>
      <c r="G464" s="77">
        <v>0.80059999999999998</v>
      </c>
      <c r="H464" s="77">
        <v>0.80079999999999996</v>
      </c>
    </row>
    <row r="465" spans="1:8">
      <c r="A465" s="77" t="s">
        <v>1179</v>
      </c>
      <c r="B465" s="77">
        <v>20140630</v>
      </c>
      <c r="C465" s="176">
        <f t="shared" si="7"/>
        <v>41820</v>
      </c>
      <c r="D465" s="77">
        <v>5740</v>
      </c>
      <c r="E465" s="77">
        <v>0.80069999999999997</v>
      </c>
      <c r="F465" s="77">
        <v>0.80249999999999999</v>
      </c>
      <c r="G465" s="77">
        <v>0.79979999999999996</v>
      </c>
      <c r="H465" s="77">
        <v>0.80010000000000003</v>
      </c>
    </row>
    <row r="466" spans="1:8">
      <c r="A466" s="77" t="s">
        <v>1179</v>
      </c>
      <c r="B466" s="77">
        <v>20140701</v>
      </c>
      <c r="C466" s="176">
        <f t="shared" si="7"/>
        <v>41821</v>
      </c>
      <c r="D466" s="77">
        <v>5756</v>
      </c>
      <c r="E466" s="77">
        <v>0.80010000000000003</v>
      </c>
      <c r="F466" s="77">
        <v>0.80059999999999998</v>
      </c>
      <c r="G466" s="77">
        <v>0.79710000000000003</v>
      </c>
      <c r="H466" s="77">
        <v>0.79759999999999998</v>
      </c>
    </row>
    <row r="467" spans="1:8">
      <c r="A467" s="77" t="s">
        <v>1179</v>
      </c>
      <c r="B467" s="77">
        <v>20140702</v>
      </c>
      <c r="C467" s="176">
        <f t="shared" si="7"/>
        <v>41822</v>
      </c>
      <c r="D467" s="77">
        <v>5752</v>
      </c>
      <c r="E467" s="77">
        <v>0.79759999999999998</v>
      </c>
      <c r="F467" s="77">
        <v>0.79779999999999995</v>
      </c>
      <c r="G467" s="77">
        <v>0.79490000000000005</v>
      </c>
      <c r="H467" s="77">
        <v>0.79549999999999998</v>
      </c>
    </row>
    <row r="468" spans="1:8">
      <c r="A468" s="77" t="s">
        <v>1179</v>
      </c>
      <c r="B468" s="77">
        <v>20140703</v>
      </c>
      <c r="C468" s="176">
        <f t="shared" si="7"/>
        <v>41823</v>
      </c>
      <c r="D468" s="77">
        <v>5748</v>
      </c>
      <c r="E468" s="77">
        <v>0.7954</v>
      </c>
      <c r="F468" s="77">
        <v>0.79690000000000005</v>
      </c>
      <c r="G468" s="77">
        <v>0.79290000000000005</v>
      </c>
      <c r="H468" s="77">
        <v>0.79330000000000001</v>
      </c>
    </row>
    <row r="469" spans="1:8">
      <c r="A469" s="77" t="s">
        <v>1179</v>
      </c>
      <c r="B469" s="77">
        <v>20140704</v>
      </c>
      <c r="C469" s="176">
        <f t="shared" si="7"/>
        <v>41824</v>
      </c>
      <c r="D469" s="77">
        <v>4780</v>
      </c>
      <c r="E469" s="77">
        <v>0.79330000000000001</v>
      </c>
      <c r="F469" s="77">
        <v>0.79330000000000001</v>
      </c>
      <c r="G469" s="77">
        <v>0.79179999999999995</v>
      </c>
      <c r="H469" s="77">
        <v>0.79210000000000003</v>
      </c>
    </row>
    <row r="470" spans="1:8">
      <c r="A470" s="77" t="s">
        <v>1179</v>
      </c>
      <c r="B470" s="77">
        <v>20140706</v>
      </c>
      <c r="C470" s="176">
        <f t="shared" si="7"/>
        <v>41826</v>
      </c>
      <c r="D470" s="77">
        <v>480</v>
      </c>
      <c r="E470" s="77">
        <v>0.79179999999999995</v>
      </c>
      <c r="F470" s="77">
        <v>0.79210000000000003</v>
      </c>
      <c r="G470" s="77">
        <v>0.79179999999999995</v>
      </c>
      <c r="H470" s="77">
        <v>0.79200000000000004</v>
      </c>
    </row>
    <row r="471" spans="1:8">
      <c r="A471" s="77" t="s">
        <v>1179</v>
      </c>
      <c r="B471" s="77">
        <v>20140707</v>
      </c>
      <c r="C471" s="176">
        <f t="shared" si="7"/>
        <v>41827</v>
      </c>
      <c r="D471" s="77">
        <v>5748</v>
      </c>
      <c r="E471" s="77">
        <v>0.79200000000000004</v>
      </c>
      <c r="F471" s="77">
        <v>0.79449999999999998</v>
      </c>
      <c r="G471" s="77">
        <v>0.7913</v>
      </c>
      <c r="H471" s="77">
        <v>0.79390000000000005</v>
      </c>
    </row>
    <row r="472" spans="1:8">
      <c r="A472" s="77" t="s">
        <v>1179</v>
      </c>
      <c r="B472" s="77">
        <v>20140708</v>
      </c>
      <c r="C472" s="176">
        <f t="shared" si="7"/>
        <v>41828</v>
      </c>
      <c r="D472" s="77">
        <v>5748</v>
      </c>
      <c r="E472" s="77">
        <v>0.79390000000000005</v>
      </c>
      <c r="F472" s="77">
        <v>0.79579999999999995</v>
      </c>
      <c r="G472" s="77">
        <v>0.79249999999999998</v>
      </c>
      <c r="H472" s="77">
        <v>0.79430000000000001</v>
      </c>
    </row>
    <row r="473" spans="1:8">
      <c r="A473" s="77" t="s">
        <v>1179</v>
      </c>
      <c r="B473" s="77">
        <v>20140709</v>
      </c>
      <c r="C473" s="176">
        <f t="shared" si="7"/>
        <v>41829</v>
      </c>
      <c r="D473" s="77">
        <v>5736</v>
      </c>
      <c r="E473" s="77">
        <v>0.79430000000000001</v>
      </c>
      <c r="F473" s="77">
        <v>0.79610000000000003</v>
      </c>
      <c r="G473" s="77">
        <v>0.79420000000000002</v>
      </c>
      <c r="H473" s="77">
        <v>0.79500000000000004</v>
      </c>
    </row>
    <row r="474" spans="1:8">
      <c r="A474" s="77" t="s">
        <v>1179</v>
      </c>
      <c r="B474" s="77">
        <v>20140710</v>
      </c>
      <c r="C474" s="176">
        <f t="shared" si="7"/>
        <v>41830</v>
      </c>
      <c r="D474" s="77">
        <v>5756</v>
      </c>
      <c r="E474" s="77">
        <v>0.79500000000000004</v>
      </c>
      <c r="F474" s="77">
        <v>0.79659999999999997</v>
      </c>
      <c r="G474" s="77">
        <v>0.79320000000000002</v>
      </c>
      <c r="H474" s="77">
        <v>0.79400000000000004</v>
      </c>
    </row>
    <row r="475" spans="1:8">
      <c r="A475" s="77" t="s">
        <v>1179</v>
      </c>
      <c r="B475" s="77">
        <v>20140711</v>
      </c>
      <c r="C475" s="176">
        <f t="shared" si="7"/>
        <v>41831</v>
      </c>
      <c r="D475" s="77">
        <v>4788</v>
      </c>
      <c r="E475" s="77">
        <v>0.79410000000000003</v>
      </c>
      <c r="F475" s="77">
        <v>0.79510000000000003</v>
      </c>
      <c r="G475" s="77">
        <v>0.79349999999999998</v>
      </c>
      <c r="H475" s="77">
        <v>0.79469999999999996</v>
      </c>
    </row>
    <row r="476" spans="1:8">
      <c r="A476" s="77" t="s">
        <v>1179</v>
      </c>
      <c r="B476" s="77">
        <v>20140713</v>
      </c>
      <c r="C476" s="176">
        <f t="shared" si="7"/>
        <v>41833</v>
      </c>
      <c r="D476" s="77">
        <v>476</v>
      </c>
      <c r="E476" s="77">
        <v>0.79449999999999998</v>
      </c>
      <c r="F476" s="77">
        <v>0.79459999999999997</v>
      </c>
      <c r="G476" s="77">
        <v>0.79420000000000002</v>
      </c>
      <c r="H476" s="77">
        <v>0.79420000000000002</v>
      </c>
    </row>
    <row r="477" spans="1:8">
      <c r="A477" s="77" t="s">
        <v>1179</v>
      </c>
      <c r="B477" s="77">
        <v>20140714</v>
      </c>
      <c r="C477" s="176">
        <f t="shared" si="7"/>
        <v>41834</v>
      </c>
      <c r="D477" s="77">
        <v>5740</v>
      </c>
      <c r="E477" s="77">
        <v>0.79430000000000001</v>
      </c>
      <c r="F477" s="77">
        <v>0.79779999999999995</v>
      </c>
      <c r="G477" s="77">
        <v>0.79410000000000003</v>
      </c>
      <c r="H477" s="77">
        <v>0.79700000000000004</v>
      </c>
    </row>
    <row r="478" spans="1:8">
      <c r="A478" s="77" t="s">
        <v>1179</v>
      </c>
      <c r="B478" s="77">
        <v>20140715</v>
      </c>
      <c r="C478" s="176">
        <f t="shared" si="7"/>
        <v>41835</v>
      </c>
      <c r="D478" s="77">
        <v>5744</v>
      </c>
      <c r="E478" s="77">
        <v>0.79700000000000004</v>
      </c>
      <c r="F478" s="77">
        <v>0.79790000000000005</v>
      </c>
      <c r="G478" s="77">
        <v>0.79090000000000005</v>
      </c>
      <c r="H478" s="77">
        <v>0.79139999999999999</v>
      </c>
    </row>
    <row r="479" spans="1:8">
      <c r="A479" s="77" t="s">
        <v>1179</v>
      </c>
      <c r="B479" s="77">
        <v>20140716</v>
      </c>
      <c r="C479" s="176">
        <f t="shared" si="7"/>
        <v>41836</v>
      </c>
      <c r="D479" s="77">
        <v>5732</v>
      </c>
      <c r="E479" s="77">
        <v>0.79139999999999999</v>
      </c>
      <c r="F479" s="77">
        <v>0.79159999999999997</v>
      </c>
      <c r="G479" s="77">
        <v>0.78879999999999995</v>
      </c>
      <c r="H479" s="77">
        <v>0.78910000000000002</v>
      </c>
    </row>
    <row r="480" spans="1:8">
      <c r="A480" s="77" t="s">
        <v>1179</v>
      </c>
      <c r="B480" s="77">
        <v>20140717</v>
      </c>
      <c r="C480" s="176">
        <f t="shared" si="7"/>
        <v>41837</v>
      </c>
      <c r="D480" s="77">
        <v>5752</v>
      </c>
      <c r="E480" s="77">
        <v>0.78920000000000001</v>
      </c>
      <c r="F480" s="77">
        <v>0.7913</v>
      </c>
      <c r="G480" s="77">
        <v>0.78869999999999996</v>
      </c>
      <c r="H480" s="77">
        <v>0.79069999999999996</v>
      </c>
    </row>
    <row r="481" spans="1:8">
      <c r="A481" s="77" t="s">
        <v>1179</v>
      </c>
      <c r="B481" s="77">
        <v>20140718</v>
      </c>
      <c r="C481" s="176">
        <f t="shared" si="7"/>
        <v>41838</v>
      </c>
      <c r="D481" s="77">
        <v>4796</v>
      </c>
      <c r="E481" s="77">
        <v>0.79069999999999996</v>
      </c>
      <c r="F481" s="77">
        <v>0.79320000000000002</v>
      </c>
      <c r="G481" s="77">
        <v>0.79020000000000001</v>
      </c>
      <c r="H481" s="77">
        <v>0.79139999999999999</v>
      </c>
    </row>
    <row r="482" spans="1:8">
      <c r="A482" s="77" t="s">
        <v>1179</v>
      </c>
      <c r="B482" s="77">
        <v>20140720</v>
      </c>
      <c r="C482" s="176">
        <f t="shared" si="7"/>
        <v>41840</v>
      </c>
      <c r="D482" s="77">
        <v>480</v>
      </c>
      <c r="E482" s="77">
        <v>0.79190000000000005</v>
      </c>
      <c r="F482" s="77">
        <v>0.79190000000000005</v>
      </c>
      <c r="G482" s="77">
        <v>0.79149999999999998</v>
      </c>
      <c r="H482" s="77">
        <v>0.79159999999999997</v>
      </c>
    </row>
    <row r="483" spans="1:8">
      <c r="A483" s="77" t="s">
        <v>1179</v>
      </c>
      <c r="B483" s="77">
        <v>20140721</v>
      </c>
      <c r="C483" s="176">
        <f t="shared" si="7"/>
        <v>41841</v>
      </c>
      <c r="D483" s="77">
        <v>5740</v>
      </c>
      <c r="E483" s="77">
        <v>0.79159999999999997</v>
      </c>
      <c r="F483" s="77">
        <v>0.79259999999999997</v>
      </c>
      <c r="G483" s="77">
        <v>0.79110000000000003</v>
      </c>
      <c r="H483" s="77">
        <v>0.79200000000000004</v>
      </c>
    </row>
    <row r="484" spans="1:8">
      <c r="A484" s="77" t="s">
        <v>1179</v>
      </c>
      <c r="B484" s="77">
        <v>20140722</v>
      </c>
      <c r="C484" s="176">
        <f t="shared" si="7"/>
        <v>41842</v>
      </c>
      <c r="D484" s="77">
        <v>5752</v>
      </c>
      <c r="E484" s="77">
        <v>0.79200000000000004</v>
      </c>
      <c r="F484" s="77">
        <v>0.79210000000000003</v>
      </c>
      <c r="G484" s="77">
        <v>0.78879999999999995</v>
      </c>
      <c r="H484" s="77">
        <v>0.78900000000000003</v>
      </c>
    </row>
    <row r="485" spans="1:8">
      <c r="A485" s="77" t="s">
        <v>1179</v>
      </c>
      <c r="B485" s="77">
        <v>20140723</v>
      </c>
      <c r="C485" s="176">
        <f t="shared" si="7"/>
        <v>41843</v>
      </c>
      <c r="D485" s="77">
        <v>5752</v>
      </c>
      <c r="E485" s="77">
        <v>0.78900000000000003</v>
      </c>
      <c r="F485" s="77">
        <v>0.79079999999999995</v>
      </c>
      <c r="G485" s="77">
        <v>0.78720000000000001</v>
      </c>
      <c r="H485" s="77">
        <v>0.78990000000000005</v>
      </c>
    </row>
    <row r="486" spans="1:8">
      <c r="A486" s="77" t="s">
        <v>1179</v>
      </c>
      <c r="B486" s="77">
        <v>20140724</v>
      </c>
      <c r="C486" s="176">
        <f t="shared" si="7"/>
        <v>41844</v>
      </c>
      <c r="D486" s="77">
        <v>5744</v>
      </c>
      <c r="E486" s="77">
        <v>0.78979999999999995</v>
      </c>
      <c r="F486" s="77">
        <v>0.79369999999999996</v>
      </c>
      <c r="G486" s="77">
        <v>0.78890000000000005</v>
      </c>
      <c r="H486" s="77">
        <v>0.79220000000000002</v>
      </c>
    </row>
    <row r="487" spans="1:8">
      <c r="A487" s="77" t="s">
        <v>1179</v>
      </c>
      <c r="B487" s="77">
        <v>20140725</v>
      </c>
      <c r="C487" s="176">
        <f t="shared" si="7"/>
        <v>41845</v>
      </c>
      <c r="D487" s="77">
        <v>4796</v>
      </c>
      <c r="E487" s="77">
        <v>0.79220000000000002</v>
      </c>
      <c r="F487" s="77">
        <v>0.79320000000000002</v>
      </c>
      <c r="G487" s="77">
        <v>0.79039999999999999</v>
      </c>
      <c r="H487" s="77">
        <v>0.79090000000000005</v>
      </c>
    </row>
    <row r="488" spans="1:8">
      <c r="A488" s="77" t="s">
        <v>1179</v>
      </c>
      <c r="B488" s="77">
        <v>20140727</v>
      </c>
      <c r="C488" s="176">
        <f t="shared" si="7"/>
        <v>41847</v>
      </c>
      <c r="D488" s="77">
        <v>480</v>
      </c>
      <c r="E488" s="77">
        <v>0.79090000000000005</v>
      </c>
      <c r="F488" s="77">
        <v>0.79110000000000003</v>
      </c>
      <c r="G488" s="77">
        <v>0.79049999999999998</v>
      </c>
      <c r="H488" s="77">
        <v>0.79059999999999997</v>
      </c>
    </row>
    <row r="489" spans="1:8">
      <c r="A489" s="77" t="s">
        <v>1179</v>
      </c>
      <c r="B489" s="77">
        <v>20140728</v>
      </c>
      <c r="C489" s="176">
        <f t="shared" si="7"/>
        <v>41848</v>
      </c>
      <c r="D489" s="77">
        <v>5752</v>
      </c>
      <c r="E489" s="77">
        <v>0.79059999999999997</v>
      </c>
      <c r="F489" s="77">
        <v>0.79139999999999999</v>
      </c>
      <c r="G489" s="77">
        <v>0.7903</v>
      </c>
      <c r="H489" s="77">
        <v>0.79100000000000004</v>
      </c>
    </row>
    <row r="490" spans="1:8">
      <c r="A490" s="77" t="s">
        <v>1179</v>
      </c>
      <c r="B490" s="77">
        <v>20140729</v>
      </c>
      <c r="C490" s="176">
        <f t="shared" si="7"/>
        <v>41849</v>
      </c>
      <c r="D490" s="77">
        <v>5744</v>
      </c>
      <c r="E490" s="77">
        <v>0.79100000000000004</v>
      </c>
      <c r="F490" s="77">
        <v>0.79239999999999999</v>
      </c>
      <c r="G490" s="77">
        <v>0.79059999999999997</v>
      </c>
      <c r="H490" s="77">
        <v>0.79110000000000003</v>
      </c>
    </row>
    <row r="491" spans="1:8">
      <c r="A491" s="77" t="s">
        <v>1179</v>
      </c>
      <c r="B491" s="77">
        <v>20140730</v>
      </c>
      <c r="C491" s="176">
        <f t="shared" si="7"/>
        <v>41850</v>
      </c>
      <c r="D491" s="77">
        <v>5736</v>
      </c>
      <c r="E491" s="77">
        <v>0.79110000000000003</v>
      </c>
      <c r="F491" s="77">
        <v>0.79210000000000003</v>
      </c>
      <c r="G491" s="77">
        <v>0.79069999999999996</v>
      </c>
      <c r="H491" s="77">
        <v>0.79200000000000004</v>
      </c>
    </row>
    <row r="492" spans="1:8">
      <c r="A492" s="77" t="s">
        <v>1179</v>
      </c>
      <c r="B492" s="77">
        <v>20140731</v>
      </c>
      <c r="C492" s="176">
        <f t="shared" si="7"/>
        <v>41851</v>
      </c>
      <c r="D492" s="77">
        <v>5752</v>
      </c>
      <c r="E492" s="77">
        <v>0.79200000000000004</v>
      </c>
      <c r="F492" s="77">
        <v>0.79390000000000005</v>
      </c>
      <c r="G492" s="77">
        <v>0.7913</v>
      </c>
      <c r="H492" s="77">
        <v>0.79249999999999998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40BFE-7773-464D-AD7B-7786C8F4B0AE}">
  <sheetPr>
    <tabColor rgb="FFFFC000"/>
  </sheetPr>
  <dimension ref="A1:K24"/>
  <sheetViews>
    <sheetView workbookViewId="0">
      <selection activeCell="P35" sqref="P35"/>
    </sheetView>
  </sheetViews>
  <sheetFormatPr defaultRowHeight="14.4"/>
  <sheetData>
    <row r="1" spans="1:11" ht="15" thickBot="1">
      <c r="A1" s="180"/>
      <c r="B1" s="181">
        <v>1</v>
      </c>
      <c r="C1" s="181">
        <v>2</v>
      </c>
      <c r="D1" s="181">
        <v>3</v>
      </c>
      <c r="E1" s="181">
        <v>4</v>
      </c>
      <c r="F1" s="181">
        <v>5</v>
      </c>
      <c r="G1" s="181">
        <v>6</v>
      </c>
      <c r="H1" s="181">
        <v>7</v>
      </c>
      <c r="I1" s="181">
        <v>8</v>
      </c>
      <c r="J1" s="182">
        <v>9</v>
      </c>
      <c r="K1" s="183">
        <v>10</v>
      </c>
    </row>
    <row r="2" spans="1:11">
      <c r="A2" s="184">
        <v>1</v>
      </c>
      <c r="B2" s="30">
        <f>SIN(B1)*COS(A2)</f>
        <v>0.45464871341284091</v>
      </c>
      <c r="C2" s="30">
        <f t="shared" ref="C2:K11" si="0">SIN(C1)*COS(B2)</f>
        <v>0.81692676594665592</v>
      </c>
      <c r="D2" s="30">
        <f t="shared" si="0"/>
        <v>9.659170127936631E-2</v>
      </c>
      <c r="E2" s="30">
        <f t="shared" si="0"/>
        <v>-0.7532747721029438</v>
      </c>
      <c r="F2" s="30">
        <f t="shared" si="0"/>
        <v>-0.69948993759884137</v>
      </c>
      <c r="G2" s="30">
        <f t="shared" si="0"/>
        <v>-0.21380054647960287</v>
      </c>
      <c r="H2" s="30">
        <f t="shared" si="0"/>
        <v>0.64202805958302811</v>
      </c>
      <c r="I2" s="30">
        <f t="shared" si="0"/>
        <v>0.79236016229985362</v>
      </c>
      <c r="J2" s="142">
        <f t="shared" si="0"/>
        <v>0.28937592124167222</v>
      </c>
      <c r="K2" s="185">
        <f t="shared" si="0"/>
        <v>-0.52140188035301838</v>
      </c>
    </row>
    <row r="3" spans="1:11">
      <c r="A3" s="184">
        <v>2</v>
      </c>
      <c r="B3" s="30">
        <f t="shared" ref="B3:B11" si="1">SIN(B2)*COS(A3)</f>
        <v>-0.18274952648369686</v>
      </c>
      <c r="C3" s="30">
        <f t="shared" si="0"/>
        <v>0.71690548660756692</v>
      </c>
      <c r="D3" s="30">
        <f t="shared" si="0"/>
        <v>7.2701765423571485E-2</v>
      </c>
      <c r="E3" s="30">
        <f t="shared" si="0"/>
        <v>-0.68222427168403399</v>
      </c>
      <c r="F3" s="30">
        <f t="shared" si="0"/>
        <v>-0.49972098989725461</v>
      </c>
      <c r="G3" s="30">
        <f t="shared" si="0"/>
        <v>-0.18622983817559233</v>
      </c>
      <c r="H3" s="30">
        <f t="shared" si="0"/>
        <v>0.58846686712889396</v>
      </c>
      <c r="I3" s="30">
        <f t="shared" si="0"/>
        <v>0.59224676853116542</v>
      </c>
      <c r="J3" s="142">
        <f t="shared" si="0"/>
        <v>0.23675507605242424</v>
      </c>
      <c r="K3" s="185">
        <f t="shared" si="0"/>
        <v>-0.48420142841494934</v>
      </c>
    </row>
    <row r="4" spans="1:11">
      <c r="A4" s="184">
        <v>3</v>
      </c>
      <c r="B4" s="30">
        <f t="shared" si="1"/>
        <v>0.17991529398589678</v>
      </c>
      <c r="C4" s="30">
        <f t="shared" si="0"/>
        <v>0.64644942432171493</v>
      </c>
      <c r="D4" s="30">
        <f t="shared" si="0"/>
        <v>5.7981442308736052E-2</v>
      </c>
      <c r="E4" s="30">
        <f t="shared" si="0"/>
        <v>-0.62946143925126752</v>
      </c>
      <c r="F4" s="30">
        <f t="shared" si="0"/>
        <v>-0.38734314240233159</v>
      </c>
      <c r="G4" s="30">
        <f t="shared" si="0"/>
        <v>-0.17143818696706367</v>
      </c>
      <c r="H4" s="30">
        <f t="shared" si="0"/>
        <v>0.54694909977999462</v>
      </c>
      <c r="I4" s="30">
        <f t="shared" si="0"/>
        <v>0.47678979042862546</v>
      </c>
      <c r="J4" s="142">
        <f t="shared" si="0"/>
        <v>0.20839080790870793</v>
      </c>
      <c r="K4" s="185">
        <f t="shared" si="0"/>
        <v>-0.45543065125337412</v>
      </c>
    </row>
    <row r="5" spans="1:11">
      <c r="A5" s="184">
        <v>4</v>
      </c>
      <c r="B5" s="30">
        <f t="shared" si="1"/>
        <v>-0.11696706518527923</v>
      </c>
      <c r="C5" s="30">
        <f t="shared" si="0"/>
        <v>0.59824023176835961</v>
      </c>
      <c r="D5" s="30">
        <f t="shared" si="0"/>
        <v>4.7884847101194603E-2</v>
      </c>
      <c r="E5" s="30">
        <f t="shared" si="0"/>
        <v>-0.58803468633076827</v>
      </c>
      <c r="F5" s="30">
        <f>SIN(F4)*COS(E5)</f>
        <v>-0.31428340608527011</v>
      </c>
      <c r="G5" s="30">
        <f t="shared" si="0"/>
        <v>-0.16224334290318029</v>
      </c>
      <c r="H5" s="30">
        <f t="shared" si="0"/>
        <v>0.51325377714415821</v>
      </c>
      <c r="I5" s="30">
        <f t="shared" si="0"/>
        <v>0.3997969880974655</v>
      </c>
      <c r="J5" s="142">
        <f t="shared" si="0"/>
        <v>0.19057078406363734</v>
      </c>
      <c r="K5" s="185">
        <f t="shared" si="0"/>
        <v>-0.43188620405003192</v>
      </c>
    </row>
    <row r="6" spans="1:11">
      <c r="A6" s="184">
        <v>5</v>
      </c>
      <c r="B6" s="30">
        <f t="shared" si="1"/>
        <v>-3.3103529492622318E-2</v>
      </c>
      <c r="C6" s="30">
        <f t="shared" si="0"/>
        <v>0.56288064498157653</v>
      </c>
      <c r="D6" s="30">
        <f t="shared" si="0"/>
        <v>4.0481767152996347E-2</v>
      </c>
      <c r="E6" s="30">
        <f t="shared" si="0"/>
        <v>-0.55427241664293059</v>
      </c>
      <c r="F6" s="30">
        <f t="shared" si="0"/>
        <v>-0.26285247224745178</v>
      </c>
      <c r="G6" s="30">
        <f t="shared" si="0"/>
        <v>-0.15598429342049414</v>
      </c>
      <c r="H6" s="30">
        <f t="shared" si="0"/>
        <v>0.48505301587752619</v>
      </c>
      <c r="I6" s="30">
        <f t="shared" si="0"/>
        <v>0.34433360203145841</v>
      </c>
      <c r="J6" s="142">
        <f t="shared" si="0"/>
        <v>0.17830057605724145</v>
      </c>
      <c r="K6" s="185">
        <f t="shared" si="0"/>
        <v>-0.41194853248125329</v>
      </c>
    </row>
    <row r="7" spans="1:11">
      <c r="A7" s="186">
        <v>6</v>
      </c>
      <c r="B7" s="142">
        <f t="shared" si="1"/>
        <v>-3.1779220483689197E-2</v>
      </c>
      <c r="C7" s="142">
        <f t="shared" si="0"/>
        <v>0.53335519569680157</v>
      </c>
      <c r="D7" s="142">
        <f t="shared" si="0"/>
        <v>3.4849574523733419E-2</v>
      </c>
      <c r="E7" s="142">
        <f t="shared" si="0"/>
        <v>-0.5260052108678982</v>
      </c>
      <c r="F7" s="142">
        <f t="shared" si="0"/>
        <v>-0.22471137527292792</v>
      </c>
      <c r="G7" s="142">
        <f t="shared" si="0"/>
        <v>-0.15144671613797503</v>
      </c>
      <c r="H7" s="142">
        <f t="shared" si="0"/>
        <v>0.46091843235994528</v>
      </c>
      <c r="I7" s="142">
        <f t="shared" si="0"/>
        <v>0.30234220107919418</v>
      </c>
      <c r="J7" s="30">
        <f t="shared" si="0"/>
        <v>0.16931272065317807</v>
      </c>
      <c r="K7" s="187">
        <f t="shared" si="0"/>
        <v>-0.39467027681518607</v>
      </c>
    </row>
    <row r="8" spans="1:11">
      <c r="A8" s="184">
        <v>7</v>
      </c>
      <c r="B8" s="30">
        <f t="shared" si="1"/>
        <v>-2.3954393489870784E-2</v>
      </c>
      <c r="C8" s="30">
        <f t="shared" si="0"/>
        <v>0.50827951330428944</v>
      </c>
      <c r="D8" s="30">
        <f t="shared" si="0"/>
        <v>3.0437838010775667E-2</v>
      </c>
      <c r="E8" s="30">
        <f t="shared" si="0"/>
        <v>-0.50185002207518392</v>
      </c>
      <c r="F8" s="30">
        <f t="shared" si="0"/>
        <v>-0.1953493684475979</v>
      </c>
      <c r="G8" s="30">
        <f t="shared" si="0"/>
        <v>-0.14799891579807231</v>
      </c>
      <c r="H8" s="30">
        <f t="shared" si="0"/>
        <v>0.43990870856375336</v>
      </c>
      <c r="I8" s="30">
        <f t="shared" si="0"/>
        <v>0.26940770371268369</v>
      </c>
      <c r="J8" s="142">
        <f t="shared" si="0"/>
        <v>0.16242674688214695</v>
      </c>
      <c r="K8" s="185">
        <f t="shared" si="0"/>
        <v>-0.37944289964655797</v>
      </c>
    </row>
    <row r="9" spans="1:11">
      <c r="A9" s="184">
        <v>8</v>
      </c>
      <c r="B9" s="30">
        <f t="shared" si="1"/>
        <v>3.4850317475926492E-3</v>
      </c>
      <c r="C9" s="30">
        <f t="shared" si="0"/>
        <v>0.48667202434978435</v>
      </c>
      <c r="D9" s="30">
        <f t="shared" si="0"/>
        <v>2.6899674475594857E-2</v>
      </c>
      <c r="E9" s="30">
        <f t="shared" si="0"/>
        <v>-0.48087423339345586</v>
      </c>
      <c r="F9" s="30">
        <f t="shared" si="0"/>
        <v>-0.17209550892353573</v>
      </c>
      <c r="G9" s="30">
        <f t="shared" si="0"/>
        <v>-0.14528096462075235</v>
      </c>
      <c r="H9" s="30">
        <f t="shared" si="0"/>
        <v>0.4213705799085482</v>
      </c>
      <c r="I9" s="30">
        <f t="shared" si="0"/>
        <v>0.24287927948190582</v>
      </c>
      <c r="J9" s="142">
        <f t="shared" si="0"/>
        <v>0.1569671202210797</v>
      </c>
      <c r="K9" s="185">
        <f t="shared" si="0"/>
        <v>-0.36584929334289246</v>
      </c>
    </row>
    <row r="10" spans="1:11">
      <c r="A10" s="184">
        <v>9</v>
      </c>
      <c r="B10" s="30">
        <f t="shared" si="1"/>
        <v>-3.1753114612555994E-3</v>
      </c>
      <c r="C10" s="30">
        <f t="shared" si="0"/>
        <v>0.46768454738617216</v>
      </c>
      <c r="D10" s="30">
        <f t="shared" si="0"/>
        <v>2.4008144800164961E-2</v>
      </c>
      <c r="E10" s="30">
        <f t="shared" si="0"/>
        <v>-0.46242113984986905</v>
      </c>
      <c r="F10" s="30">
        <f t="shared" si="0"/>
        <v>-0.15326203445390274</v>
      </c>
      <c r="G10" s="30">
        <f t="shared" si="0"/>
        <v>-0.14307349111399634</v>
      </c>
      <c r="H10" s="30">
        <f t="shared" si="0"/>
        <v>0.40483242929941188</v>
      </c>
      <c r="I10" s="30">
        <f t="shared" si="0"/>
        <v>0.22105852350278196</v>
      </c>
      <c r="J10" s="142">
        <f t="shared" si="0"/>
        <v>0.15251934932435873</v>
      </c>
      <c r="K10" s="185">
        <f t="shared" si="0"/>
        <v>-0.35358964018775074</v>
      </c>
    </row>
    <row r="11" spans="1:11" ht="15" thickBot="1">
      <c r="A11" s="188">
        <v>10</v>
      </c>
      <c r="B11" s="189">
        <f t="shared" si="1"/>
        <v>2.6643089658895799E-3</v>
      </c>
      <c r="C11" s="189">
        <f t="shared" si="0"/>
        <v>0.45081908898269613</v>
      </c>
      <c r="D11" s="189">
        <f t="shared" si="0"/>
        <v>2.1607427793235132E-2</v>
      </c>
      <c r="E11" s="189">
        <f t="shared" si="0"/>
        <v>-0.44601213452266109</v>
      </c>
      <c r="F11" s="189">
        <f t="shared" si="0"/>
        <v>-0.13772843176098612</v>
      </c>
      <c r="G11" s="189">
        <f t="shared" si="0"/>
        <v>-0.141235642932073</v>
      </c>
      <c r="H11" s="189">
        <f t="shared" si="0"/>
        <v>0.38994295606684359</v>
      </c>
      <c r="I11" s="189">
        <f t="shared" si="0"/>
        <v>0.20280263783734326</v>
      </c>
      <c r="J11" s="190">
        <f t="shared" si="0"/>
        <v>0.14881507780315456</v>
      </c>
      <c r="K11" s="191">
        <f t="shared" si="0"/>
        <v>-0.34244046326332678</v>
      </c>
    </row>
    <row r="12" spans="1:11">
      <c r="A12" s="192"/>
      <c r="B12" s="30"/>
      <c r="C12" s="30"/>
      <c r="D12" s="30"/>
      <c r="E12" s="30"/>
    </row>
    <row r="13" spans="1:11">
      <c r="A13" s="192"/>
      <c r="B13" s="30"/>
      <c r="C13" s="30"/>
      <c r="D13" s="30"/>
      <c r="E13" s="30"/>
    </row>
    <row r="17" spans="1:9" ht="15" thickBot="1"/>
    <row r="18" spans="1:9" ht="15" thickBot="1">
      <c r="A18" s="311" t="s">
        <v>1197</v>
      </c>
      <c r="B18" s="312"/>
      <c r="C18" s="312"/>
      <c r="D18" s="312"/>
      <c r="E18" s="312"/>
      <c r="F18" s="312"/>
      <c r="G18" s="312"/>
      <c r="H18" s="312"/>
      <c r="I18" s="313"/>
    </row>
    <row r="19" spans="1:9" ht="15" thickBot="1">
      <c r="A19" s="180"/>
      <c r="B19" s="181">
        <v>1</v>
      </c>
      <c r="C19" s="181">
        <v>2</v>
      </c>
      <c r="D19" s="181">
        <v>3</v>
      </c>
      <c r="E19" s="181">
        <v>4</v>
      </c>
      <c r="F19" s="181">
        <v>5</v>
      </c>
      <c r="G19" s="181">
        <v>6</v>
      </c>
      <c r="H19" s="181">
        <v>7</v>
      </c>
      <c r="I19" s="183">
        <v>8</v>
      </c>
    </row>
    <row r="20" spans="1:9">
      <c r="A20" s="184">
        <v>1</v>
      </c>
      <c r="B20" s="30">
        <v>300</v>
      </c>
      <c r="C20" s="30">
        <v>230</v>
      </c>
      <c r="D20" s="30">
        <v>190</v>
      </c>
      <c r="E20" s="30">
        <v>150</v>
      </c>
      <c r="F20" s="30">
        <v>160</v>
      </c>
      <c r="G20" s="30">
        <v>15</v>
      </c>
      <c r="H20" s="30">
        <v>150</v>
      </c>
      <c r="I20" s="185">
        <v>150</v>
      </c>
    </row>
    <row r="21" spans="1:9">
      <c r="A21" s="184">
        <v>2</v>
      </c>
      <c r="B21" s="30">
        <v>400</v>
      </c>
      <c r="C21" s="30">
        <v>310</v>
      </c>
      <c r="D21" s="30">
        <v>200</v>
      </c>
      <c r="E21" s="30">
        <v>160</v>
      </c>
      <c r="F21" s="30">
        <v>200</v>
      </c>
      <c r="G21" s="30">
        <v>200</v>
      </c>
      <c r="H21" s="30">
        <v>190</v>
      </c>
      <c r="I21" s="185">
        <v>170</v>
      </c>
    </row>
    <row r="22" spans="1:9">
      <c r="A22" s="184">
        <v>3</v>
      </c>
      <c r="B22" s="30">
        <v>430</v>
      </c>
      <c r="C22" s="30">
        <v>410</v>
      </c>
      <c r="D22" s="30">
        <v>250</v>
      </c>
      <c r="E22" s="30">
        <v>220</v>
      </c>
      <c r="F22" s="30">
        <v>250</v>
      </c>
      <c r="G22" s="30">
        <v>340</v>
      </c>
      <c r="H22" s="30">
        <v>540</v>
      </c>
      <c r="I22" s="185">
        <v>450</v>
      </c>
    </row>
    <row r="23" spans="1:9">
      <c r="A23" s="184">
        <v>4</v>
      </c>
      <c r="B23" s="30">
        <v>400</v>
      </c>
      <c r="C23" s="30">
        <v>340</v>
      </c>
      <c r="D23" s="30">
        <v>340</v>
      </c>
      <c r="E23" s="30">
        <v>400</v>
      </c>
      <c r="F23" s="30">
        <v>510</v>
      </c>
      <c r="G23" s="30">
        <v>520</v>
      </c>
      <c r="H23" s="30">
        <v>480</v>
      </c>
      <c r="I23" s="185">
        <v>430</v>
      </c>
    </row>
    <row r="24" spans="1:9" ht="15" thickBot="1">
      <c r="A24" s="188">
        <v>5</v>
      </c>
      <c r="B24" s="189">
        <v>380</v>
      </c>
      <c r="C24" s="189">
        <v>390</v>
      </c>
      <c r="D24" s="189">
        <v>340</v>
      </c>
      <c r="E24" s="189">
        <v>520</v>
      </c>
      <c r="F24" s="189">
        <v>570</v>
      </c>
      <c r="G24" s="189">
        <v>410</v>
      </c>
      <c r="H24" s="189">
        <v>430</v>
      </c>
      <c r="I24" s="191">
        <v>200</v>
      </c>
    </row>
  </sheetData>
  <mergeCells count="1">
    <mergeCell ref="A18:I18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68F9A-98C2-4F2C-8E6C-9BD2010EB405}">
  <sheetPr>
    <tabColor rgb="FFFFC000"/>
  </sheetPr>
  <dimension ref="A2:F27"/>
  <sheetViews>
    <sheetView showGridLines="0" workbookViewId="0">
      <selection activeCell="F17" sqref="F17"/>
    </sheetView>
  </sheetViews>
  <sheetFormatPr defaultRowHeight="14.4"/>
  <cols>
    <col min="1" max="1" width="11" bestFit="1" customWidth="1"/>
    <col min="2" max="5" width="8.88671875" style="30"/>
    <col min="6" max="6" width="10.88671875" style="30" bestFit="1" customWidth="1"/>
    <col min="17" max="17" width="11.88671875" bestFit="1" customWidth="1"/>
    <col min="18" max="18" width="5.88671875" bestFit="1" customWidth="1"/>
    <col min="19" max="19" width="12.6640625" bestFit="1" customWidth="1"/>
    <col min="20" max="20" width="11.33203125" bestFit="1" customWidth="1"/>
    <col min="21" max="21" width="4.33203125" bestFit="1" customWidth="1"/>
  </cols>
  <sheetData>
    <row r="2" spans="1:6">
      <c r="A2" s="136" t="s">
        <v>1215</v>
      </c>
      <c r="B2" s="141" t="s">
        <v>1205</v>
      </c>
      <c r="C2" s="141" t="s">
        <v>1206</v>
      </c>
      <c r="D2" s="141" t="s">
        <v>1207</v>
      </c>
      <c r="E2" s="141" t="s">
        <v>1208</v>
      </c>
      <c r="F2" s="141" t="s">
        <v>1209</v>
      </c>
    </row>
    <row r="3" spans="1:6">
      <c r="A3" s="136" t="s">
        <v>1210</v>
      </c>
      <c r="B3" s="77">
        <v>3</v>
      </c>
      <c r="C3" s="77">
        <v>5</v>
      </c>
      <c r="D3" s="77">
        <v>1</v>
      </c>
      <c r="E3" s="77">
        <v>4</v>
      </c>
      <c r="F3" s="77">
        <v>5</v>
      </c>
    </row>
    <row r="4" spans="1:6">
      <c r="A4" s="136" t="s">
        <v>1211</v>
      </c>
      <c r="B4" s="77">
        <v>3</v>
      </c>
      <c r="C4" s="77">
        <v>5</v>
      </c>
      <c r="D4" s="77">
        <v>1</v>
      </c>
      <c r="E4" s="77">
        <v>2</v>
      </c>
      <c r="F4" s="77">
        <v>3</v>
      </c>
    </row>
    <row r="5" spans="1:6">
      <c r="A5" s="136" t="s">
        <v>1212</v>
      </c>
      <c r="B5" s="77">
        <v>4</v>
      </c>
      <c r="C5" s="77">
        <v>3</v>
      </c>
      <c r="D5" s="77">
        <v>2</v>
      </c>
      <c r="E5" s="77">
        <v>4</v>
      </c>
      <c r="F5" s="77">
        <v>5</v>
      </c>
    </row>
    <row r="6" spans="1:6">
      <c r="A6" s="136" t="s">
        <v>1213</v>
      </c>
      <c r="B6" s="77">
        <v>2</v>
      </c>
      <c r="C6" s="77">
        <v>4</v>
      </c>
      <c r="D6" s="77">
        <v>1</v>
      </c>
      <c r="E6" s="77">
        <v>4</v>
      </c>
      <c r="F6" s="77">
        <v>2</v>
      </c>
    </row>
    <row r="7" spans="1:6">
      <c r="A7" s="136" t="s">
        <v>1214</v>
      </c>
      <c r="B7" s="77">
        <v>3</v>
      </c>
      <c r="C7" s="77">
        <v>5</v>
      </c>
      <c r="D7" s="77">
        <v>4</v>
      </c>
      <c r="E7" s="77">
        <v>3</v>
      </c>
      <c r="F7" s="77">
        <v>3</v>
      </c>
    </row>
    <row r="25" spans="1:6">
      <c r="A25" s="193" t="s">
        <v>1202</v>
      </c>
      <c r="B25" s="194">
        <f>AVERAGE(B3:B7)</f>
        <v>3</v>
      </c>
      <c r="C25" s="194">
        <f>AVERAGE(C3:C7)</f>
        <v>4.4000000000000004</v>
      </c>
      <c r="D25" s="194">
        <f>AVERAGE(D3:D7)</f>
        <v>1.8</v>
      </c>
      <c r="E25" s="194">
        <f>AVERAGE(E3:E7)</f>
        <v>3.4</v>
      </c>
      <c r="F25" s="194">
        <f>AVERAGE(F3:F7)</f>
        <v>3.6</v>
      </c>
    </row>
    <row r="26" spans="1:6">
      <c r="A26" s="193" t="s">
        <v>1203</v>
      </c>
      <c r="B26" s="194">
        <v>4.5</v>
      </c>
      <c r="C26" s="194">
        <v>4.5</v>
      </c>
      <c r="D26" s="194">
        <v>4.5</v>
      </c>
      <c r="E26" s="194">
        <v>4.5</v>
      </c>
      <c r="F26" s="194">
        <v>4.5</v>
      </c>
    </row>
    <row r="27" spans="1:6">
      <c r="A27" s="193" t="s">
        <v>1204</v>
      </c>
      <c r="B27" s="194">
        <v>1.5</v>
      </c>
      <c r="C27" s="194">
        <v>1.5</v>
      </c>
      <c r="D27" s="194">
        <v>1.5</v>
      </c>
      <c r="E27" s="194">
        <v>1.5</v>
      </c>
      <c r="F27" s="194">
        <v>1.5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5F59E-47D0-4569-9D7F-D30C1B2A31F2}">
  <sheetPr>
    <tabColor rgb="FFFFC000"/>
  </sheetPr>
  <dimension ref="A2:K52"/>
  <sheetViews>
    <sheetView showGridLines="0" topLeftCell="F24" zoomScale="80" zoomScaleNormal="80" workbookViewId="0">
      <selection activeCell="R26" sqref="R26"/>
    </sheetView>
  </sheetViews>
  <sheetFormatPr defaultRowHeight="14.4"/>
  <cols>
    <col min="1" max="1" width="11" bestFit="1" customWidth="1"/>
    <col min="2" max="2" width="12.88671875" bestFit="1" customWidth="1"/>
    <col min="3" max="3" width="14.77734375" bestFit="1" customWidth="1"/>
    <col min="5" max="5" width="16.109375" bestFit="1" customWidth="1"/>
    <col min="6" max="6" width="12" bestFit="1" customWidth="1"/>
    <col min="7" max="7" width="11.21875" bestFit="1" customWidth="1"/>
    <col min="8" max="8" width="12.5546875" bestFit="1" customWidth="1"/>
    <col min="9" max="9" width="12" bestFit="1" customWidth="1"/>
    <col min="10" max="10" width="12.5546875" bestFit="1" customWidth="1"/>
    <col min="11" max="11" width="12.5546875" customWidth="1"/>
    <col min="13" max="13" width="11" bestFit="1" customWidth="1"/>
    <col min="14" max="14" width="7.44140625" bestFit="1" customWidth="1"/>
    <col min="15" max="15" width="12.44140625" bestFit="1" customWidth="1"/>
  </cols>
  <sheetData>
    <row r="2" spans="1:11">
      <c r="A2" s="195" t="s">
        <v>1216</v>
      </c>
      <c r="B2" s="195" t="s">
        <v>1217</v>
      </c>
      <c r="C2" s="195" t="s">
        <v>1205</v>
      </c>
      <c r="E2" s="204" t="s">
        <v>1216</v>
      </c>
      <c r="F2" s="204" t="s">
        <v>1217</v>
      </c>
      <c r="G2" t="s">
        <v>1223</v>
      </c>
      <c r="I2" s="75" t="s">
        <v>1198</v>
      </c>
      <c r="J2" s="75" t="s">
        <v>1199</v>
      </c>
      <c r="K2" s="75" t="s">
        <v>216</v>
      </c>
    </row>
    <row r="3" spans="1:11">
      <c r="A3" s="196" t="s">
        <v>290</v>
      </c>
      <c r="B3" s="196" t="s">
        <v>1218</v>
      </c>
      <c r="C3" s="203">
        <v>4200000</v>
      </c>
      <c r="E3" t="s">
        <v>247</v>
      </c>
      <c r="F3" t="s">
        <v>1220</v>
      </c>
      <c r="G3" s="198">
        <v>2400000</v>
      </c>
      <c r="I3" s="77" t="s">
        <v>247</v>
      </c>
      <c r="J3" s="77" t="s">
        <v>1220</v>
      </c>
      <c r="K3" s="197">
        <v>2400000</v>
      </c>
    </row>
    <row r="4" spans="1:11">
      <c r="A4" s="196" t="s">
        <v>247</v>
      </c>
      <c r="B4" s="196" t="s">
        <v>1219</v>
      </c>
      <c r="C4" s="203">
        <v>1900000</v>
      </c>
      <c r="F4" t="s">
        <v>1219</v>
      </c>
      <c r="G4" s="198">
        <v>3800000</v>
      </c>
      <c r="I4" s="77"/>
      <c r="J4" s="77" t="s">
        <v>1219</v>
      </c>
      <c r="K4" s="197">
        <v>3800000</v>
      </c>
    </row>
    <row r="5" spans="1:11">
      <c r="A5" s="196" t="s">
        <v>284</v>
      </c>
      <c r="B5" s="196" t="s">
        <v>1219</v>
      </c>
      <c r="C5" s="203">
        <v>1300000</v>
      </c>
      <c r="E5" t="s">
        <v>284</v>
      </c>
      <c r="F5" t="s">
        <v>1221</v>
      </c>
      <c r="G5" s="198">
        <v>1540000</v>
      </c>
      <c r="I5" s="77" t="s">
        <v>284</v>
      </c>
      <c r="J5" s="77" t="s">
        <v>1221</v>
      </c>
      <c r="K5" s="197">
        <v>1540000</v>
      </c>
    </row>
    <row r="6" spans="1:11">
      <c r="A6" s="196" t="s">
        <v>287</v>
      </c>
      <c r="B6" s="196" t="s">
        <v>1219</v>
      </c>
      <c r="C6" s="203">
        <v>1400000</v>
      </c>
      <c r="F6" t="s">
        <v>1220</v>
      </c>
      <c r="G6" s="198">
        <v>3650000</v>
      </c>
      <c r="I6" s="77"/>
      <c r="J6" s="77" t="s">
        <v>1220</v>
      </c>
      <c r="K6" s="197">
        <v>3650000</v>
      </c>
    </row>
    <row r="7" spans="1:11">
      <c r="A7" s="196" t="s">
        <v>301</v>
      </c>
      <c r="B7" s="196" t="s">
        <v>1221</v>
      </c>
      <c r="C7" s="203">
        <v>2300000</v>
      </c>
      <c r="F7" t="s">
        <v>1218</v>
      </c>
      <c r="G7" s="198">
        <v>9716000</v>
      </c>
      <c r="I7" s="77"/>
      <c r="J7" s="77" t="s">
        <v>1218</v>
      </c>
      <c r="K7" s="197">
        <v>9716000</v>
      </c>
    </row>
    <row r="8" spans="1:11">
      <c r="A8" s="196" t="s">
        <v>306</v>
      </c>
      <c r="B8" s="196" t="s">
        <v>1218</v>
      </c>
      <c r="C8" s="203">
        <v>2000000</v>
      </c>
      <c r="F8" t="s">
        <v>1219</v>
      </c>
      <c r="G8" s="198">
        <v>11020000</v>
      </c>
      <c r="I8" s="77"/>
      <c r="J8" s="77" t="s">
        <v>1219</v>
      </c>
      <c r="K8" s="197">
        <v>11020000</v>
      </c>
    </row>
    <row r="9" spans="1:11">
      <c r="A9" s="196" t="s">
        <v>284</v>
      </c>
      <c r="B9" s="196" t="s">
        <v>1220</v>
      </c>
      <c r="C9" s="203">
        <v>2300000</v>
      </c>
      <c r="F9" t="s">
        <v>1222</v>
      </c>
      <c r="G9" s="198">
        <v>1995000</v>
      </c>
      <c r="I9" s="77"/>
      <c r="J9" s="77" t="s">
        <v>1222</v>
      </c>
      <c r="K9" s="197">
        <v>1995000</v>
      </c>
    </row>
    <row r="10" spans="1:11">
      <c r="A10" s="196" t="s">
        <v>284</v>
      </c>
      <c r="B10" s="196" t="s">
        <v>1218</v>
      </c>
      <c r="C10" s="203">
        <v>1440000</v>
      </c>
      <c r="E10" t="s">
        <v>301</v>
      </c>
      <c r="F10" t="s">
        <v>1221</v>
      </c>
      <c r="G10" s="198">
        <v>4080000</v>
      </c>
      <c r="I10" s="77" t="s">
        <v>301</v>
      </c>
      <c r="J10" s="77" t="s">
        <v>1221</v>
      </c>
      <c r="K10" s="197">
        <v>4080000</v>
      </c>
    </row>
    <row r="11" spans="1:11">
      <c r="A11" s="196" t="s">
        <v>284</v>
      </c>
      <c r="B11" s="196" t="s">
        <v>1221</v>
      </c>
      <c r="C11" s="203">
        <v>1540000</v>
      </c>
      <c r="F11" t="s">
        <v>1220</v>
      </c>
      <c r="G11" s="198">
        <v>2200000</v>
      </c>
      <c r="I11" s="77"/>
      <c r="J11" s="77" t="s">
        <v>1220</v>
      </c>
      <c r="K11" s="197">
        <v>2200000</v>
      </c>
    </row>
    <row r="12" spans="1:11">
      <c r="A12" s="196" t="s">
        <v>284</v>
      </c>
      <c r="B12" s="196" t="s">
        <v>1219</v>
      </c>
      <c r="C12" s="203">
        <v>2100000</v>
      </c>
      <c r="F12" t="s">
        <v>1222</v>
      </c>
      <c r="G12" s="198">
        <v>6370000</v>
      </c>
      <c r="I12" s="77"/>
      <c r="J12" s="77" t="s">
        <v>1222</v>
      </c>
      <c r="K12" s="197">
        <v>6370000</v>
      </c>
    </row>
    <row r="13" spans="1:11">
      <c r="A13" s="196" t="s">
        <v>284</v>
      </c>
      <c r="B13" s="196" t="s">
        <v>1219</v>
      </c>
      <c r="C13" s="203">
        <v>1580000</v>
      </c>
      <c r="E13" t="s">
        <v>296</v>
      </c>
      <c r="F13" t="s">
        <v>1221</v>
      </c>
      <c r="G13" s="198">
        <v>1870000</v>
      </c>
      <c r="I13" s="77" t="s">
        <v>296</v>
      </c>
      <c r="J13" s="77" t="s">
        <v>1221</v>
      </c>
      <c r="K13" s="197">
        <v>1870000</v>
      </c>
    </row>
    <row r="14" spans="1:11" ht="15.6">
      <c r="A14" s="196" t="s">
        <v>290</v>
      </c>
      <c r="B14" s="199" t="s">
        <v>1218</v>
      </c>
      <c r="C14" s="203">
        <v>5000000</v>
      </c>
      <c r="F14" t="s">
        <v>1222</v>
      </c>
      <c r="G14" s="198">
        <v>1900000</v>
      </c>
      <c r="I14" s="77"/>
      <c r="J14" s="77" t="s">
        <v>1222</v>
      </c>
      <c r="K14" s="197">
        <v>1900000</v>
      </c>
    </row>
    <row r="15" spans="1:11">
      <c r="A15" s="196" t="s">
        <v>306</v>
      </c>
      <c r="B15" s="196" t="s">
        <v>1224</v>
      </c>
      <c r="C15" s="203">
        <v>2600000</v>
      </c>
      <c r="E15" t="s">
        <v>290</v>
      </c>
      <c r="F15" t="s">
        <v>1218</v>
      </c>
      <c r="G15" s="198">
        <v>13400000</v>
      </c>
      <c r="I15" s="77" t="s">
        <v>290</v>
      </c>
      <c r="J15" s="77" t="s">
        <v>1218</v>
      </c>
      <c r="K15" s="197">
        <v>13400000</v>
      </c>
    </row>
    <row r="16" spans="1:11">
      <c r="A16" s="196" t="s">
        <v>287</v>
      </c>
      <c r="B16" s="196" t="s">
        <v>1218</v>
      </c>
      <c r="C16" s="203">
        <v>2200000</v>
      </c>
      <c r="F16" t="s">
        <v>1219</v>
      </c>
      <c r="G16" s="198">
        <v>3420000</v>
      </c>
      <c r="I16" s="77"/>
      <c r="J16" s="77" t="s">
        <v>1219</v>
      </c>
      <c r="K16" s="197">
        <v>3420000</v>
      </c>
    </row>
    <row r="17" spans="1:11">
      <c r="A17" s="196" t="s">
        <v>287</v>
      </c>
      <c r="B17" s="196" t="s">
        <v>1219</v>
      </c>
      <c r="C17" s="203">
        <v>1600000</v>
      </c>
      <c r="E17" t="s">
        <v>306</v>
      </c>
      <c r="F17" t="s">
        <v>1221</v>
      </c>
      <c r="G17" s="198">
        <v>2300000</v>
      </c>
      <c r="I17" s="77" t="s">
        <v>306</v>
      </c>
      <c r="J17" s="77" t="s">
        <v>1221</v>
      </c>
      <c r="K17" s="197">
        <v>2300000</v>
      </c>
    </row>
    <row r="18" spans="1:11">
      <c r="A18" s="196" t="s">
        <v>306</v>
      </c>
      <c r="B18" s="196" t="s">
        <v>1218</v>
      </c>
      <c r="C18" s="203">
        <v>1750000</v>
      </c>
      <c r="F18" t="s">
        <v>1218</v>
      </c>
      <c r="G18" s="198">
        <v>5070000</v>
      </c>
      <c r="I18" s="77"/>
      <c r="J18" s="77" t="s">
        <v>1218</v>
      </c>
      <c r="K18" s="197">
        <v>5070000</v>
      </c>
    </row>
    <row r="19" spans="1:11">
      <c r="A19" s="196" t="s">
        <v>284</v>
      </c>
      <c r="B19" s="196" t="s">
        <v>1218</v>
      </c>
      <c r="C19" s="203">
        <v>1980000</v>
      </c>
      <c r="F19" t="s">
        <v>1222</v>
      </c>
      <c r="G19" s="198">
        <v>3800000</v>
      </c>
      <c r="I19" s="77"/>
      <c r="J19" s="77" t="s">
        <v>1222</v>
      </c>
      <c r="K19" s="197">
        <v>3800000</v>
      </c>
    </row>
    <row r="20" spans="1:11">
      <c r="A20" s="196" t="s">
        <v>306</v>
      </c>
      <c r="B20" s="196" t="s">
        <v>1221</v>
      </c>
      <c r="C20" s="203">
        <v>2300000</v>
      </c>
      <c r="F20" t="s">
        <v>1224</v>
      </c>
      <c r="G20" s="198">
        <v>2600000</v>
      </c>
      <c r="I20" s="77"/>
      <c r="J20" s="77" t="s">
        <v>1224</v>
      </c>
      <c r="K20" s="197">
        <v>2600000</v>
      </c>
    </row>
    <row r="21" spans="1:11">
      <c r="A21" s="196" t="s">
        <v>306</v>
      </c>
      <c r="B21" s="196" t="s">
        <v>1218</v>
      </c>
      <c r="C21" s="203">
        <v>1320000</v>
      </c>
      <c r="E21" t="s">
        <v>287</v>
      </c>
      <c r="F21" t="s">
        <v>1218</v>
      </c>
      <c r="G21" s="198">
        <v>2200000</v>
      </c>
      <c r="I21" s="77" t="s">
        <v>287</v>
      </c>
      <c r="J21" s="77" t="s">
        <v>1218</v>
      </c>
      <c r="K21" s="197">
        <v>2200000</v>
      </c>
    </row>
    <row r="22" spans="1:11">
      <c r="A22" s="196" t="s">
        <v>287</v>
      </c>
      <c r="B22" s="196" t="s">
        <v>1219</v>
      </c>
      <c r="C22" s="203">
        <v>2200000</v>
      </c>
      <c r="F22" t="s">
        <v>1219</v>
      </c>
      <c r="G22" s="198">
        <v>5200000</v>
      </c>
      <c r="I22" s="77"/>
      <c r="J22" s="77" t="s">
        <v>1219</v>
      </c>
      <c r="K22" s="197">
        <v>5200000</v>
      </c>
    </row>
    <row r="23" spans="1:11">
      <c r="A23" s="196" t="s">
        <v>293</v>
      </c>
      <c r="B23" s="196" t="s">
        <v>1218</v>
      </c>
      <c r="C23" s="203">
        <v>1460000</v>
      </c>
      <c r="E23" t="s">
        <v>311</v>
      </c>
      <c r="F23" t="s">
        <v>1221</v>
      </c>
      <c r="G23" s="198">
        <v>3320000</v>
      </c>
      <c r="I23" s="77" t="s">
        <v>311</v>
      </c>
      <c r="J23" s="77" t="s">
        <v>1221</v>
      </c>
      <c r="K23" s="197">
        <v>3320000</v>
      </c>
    </row>
    <row r="24" spans="1:11">
      <c r="A24" s="196" t="s">
        <v>284</v>
      </c>
      <c r="B24" s="196" t="s">
        <v>1220</v>
      </c>
      <c r="C24" s="203">
        <v>1350000</v>
      </c>
      <c r="F24" t="s">
        <v>1222</v>
      </c>
      <c r="G24" s="198">
        <v>1800000</v>
      </c>
      <c r="I24" s="77"/>
      <c r="J24" s="77" t="s">
        <v>1222</v>
      </c>
      <c r="K24" s="197">
        <v>1800000</v>
      </c>
    </row>
    <row r="25" spans="1:11">
      <c r="A25" s="196" t="s">
        <v>284</v>
      </c>
      <c r="B25" s="196" t="s">
        <v>1218</v>
      </c>
      <c r="C25" s="203">
        <v>2656000</v>
      </c>
      <c r="E25" t="s">
        <v>293</v>
      </c>
      <c r="F25" t="s">
        <v>1218</v>
      </c>
      <c r="G25" s="198">
        <v>1460000</v>
      </c>
      <c r="I25" s="77" t="s">
        <v>293</v>
      </c>
      <c r="J25" s="77" t="s">
        <v>1218</v>
      </c>
      <c r="K25" s="197">
        <v>1460000</v>
      </c>
    </row>
    <row r="26" spans="1:11">
      <c r="A26" s="196" t="s">
        <v>284</v>
      </c>
      <c r="B26" s="196" t="s">
        <v>1218</v>
      </c>
      <c r="C26" s="203">
        <v>1450000</v>
      </c>
      <c r="F26" t="s">
        <v>1219</v>
      </c>
      <c r="G26" s="198">
        <v>1400000</v>
      </c>
      <c r="I26" s="77"/>
      <c r="J26" s="77" t="s">
        <v>1219</v>
      </c>
      <c r="K26" s="197">
        <v>1400000</v>
      </c>
    </row>
    <row r="27" spans="1:11">
      <c r="A27" s="196" t="s">
        <v>284</v>
      </c>
      <c r="B27" s="196" t="s">
        <v>1219</v>
      </c>
      <c r="C27" s="203">
        <v>2400000</v>
      </c>
    </row>
    <row r="28" spans="1:11">
      <c r="A28" s="196" t="s">
        <v>301</v>
      </c>
      <c r="B28" s="196" t="s">
        <v>1220</v>
      </c>
      <c r="C28" s="203">
        <v>2200000</v>
      </c>
      <c r="E28" s="204" t="s">
        <v>1217</v>
      </c>
      <c r="F28" s="204" t="s">
        <v>1216</v>
      </c>
      <c r="G28" t="s">
        <v>1223</v>
      </c>
      <c r="I28" s="75" t="s">
        <v>1199</v>
      </c>
      <c r="J28" s="75" t="s">
        <v>1198</v>
      </c>
      <c r="K28" s="75" t="s">
        <v>216</v>
      </c>
    </row>
    <row r="29" spans="1:11">
      <c r="A29" s="196" t="s">
        <v>247</v>
      </c>
      <c r="B29" s="196" t="s">
        <v>1220</v>
      </c>
      <c r="C29" s="203">
        <v>2400000</v>
      </c>
      <c r="E29" t="s">
        <v>1221</v>
      </c>
      <c r="F29" t="s">
        <v>284</v>
      </c>
      <c r="G29" s="198">
        <v>1540000</v>
      </c>
      <c r="I29" s="77" t="s">
        <v>1221</v>
      </c>
      <c r="J29" s="77" t="s">
        <v>284</v>
      </c>
      <c r="K29" s="197">
        <v>1540000</v>
      </c>
    </row>
    <row r="30" spans="1:11">
      <c r="A30" s="196" t="s">
        <v>311</v>
      </c>
      <c r="B30" s="196" t="s">
        <v>1222</v>
      </c>
      <c r="C30" s="203">
        <v>1800000</v>
      </c>
      <c r="E30" t="s">
        <v>1221</v>
      </c>
      <c r="F30" t="s">
        <v>301</v>
      </c>
      <c r="G30" s="198">
        <v>4080000</v>
      </c>
      <c r="I30" s="77" t="s">
        <v>1221</v>
      </c>
      <c r="J30" s="77" t="s">
        <v>301</v>
      </c>
      <c r="K30" s="197">
        <v>4080000</v>
      </c>
    </row>
    <row r="31" spans="1:11">
      <c r="A31" s="196" t="s">
        <v>284</v>
      </c>
      <c r="B31" s="196" t="s">
        <v>1218</v>
      </c>
      <c r="C31" s="203">
        <v>2190000</v>
      </c>
      <c r="E31" t="s">
        <v>1221</v>
      </c>
      <c r="F31" t="s">
        <v>296</v>
      </c>
      <c r="G31" s="198">
        <v>1870000</v>
      </c>
      <c r="I31" s="77" t="s">
        <v>1221</v>
      </c>
      <c r="J31" s="77" t="s">
        <v>296</v>
      </c>
      <c r="K31" s="197">
        <v>1870000</v>
      </c>
    </row>
    <row r="32" spans="1:11">
      <c r="A32" s="196" t="s">
        <v>301</v>
      </c>
      <c r="B32" s="196" t="s">
        <v>1221</v>
      </c>
      <c r="C32" s="203">
        <v>1780000</v>
      </c>
      <c r="E32" t="s">
        <v>1221</v>
      </c>
      <c r="F32" t="s">
        <v>306</v>
      </c>
      <c r="G32" s="198">
        <v>2300000</v>
      </c>
      <c r="I32" s="77" t="s">
        <v>1221</v>
      </c>
      <c r="J32" s="77" t="s">
        <v>306</v>
      </c>
      <c r="K32" s="197">
        <v>2300000</v>
      </c>
    </row>
    <row r="33" spans="1:11">
      <c r="A33" s="196" t="s">
        <v>301</v>
      </c>
      <c r="B33" s="196" t="s">
        <v>1222</v>
      </c>
      <c r="C33" s="203">
        <v>4500000</v>
      </c>
      <c r="E33" t="s">
        <v>1221</v>
      </c>
      <c r="F33" t="s">
        <v>311</v>
      </c>
      <c r="G33" s="198">
        <v>3320000</v>
      </c>
      <c r="I33" s="77" t="s">
        <v>1221</v>
      </c>
      <c r="J33" s="77" t="s">
        <v>311</v>
      </c>
      <c r="K33" s="197">
        <v>3320000</v>
      </c>
    </row>
    <row r="34" spans="1:11">
      <c r="A34" s="196" t="s">
        <v>296</v>
      </c>
      <c r="B34" s="196" t="s">
        <v>1221</v>
      </c>
      <c r="C34" s="203">
        <v>1870000</v>
      </c>
      <c r="E34" t="s">
        <v>1220</v>
      </c>
      <c r="F34" t="s">
        <v>247</v>
      </c>
      <c r="G34" s="198">
        <v>2400000</v>
      </c>
      <c r="I34" s="77" t="s">
        <v>1220</v>
      </c>
      <c r="J34" s="77" t="s">
        <v>247</v>
      </c>
      <c r="K34" s="197">
        <v>2400000</v>
      </c>
    </row>
    <row r="35" spans="1:11">
      <c r="A35" s="196" t="s">
        <v>296</v>
      </c>
      <c r="B35" s="196" t="s">
        <v>1222</v>
      </c>
      <c r="C35" s="203">
        <v>1900000</v>
      </c>
      <c r="E35" t="s">
        <v>1220</v>
      </c>
      <c r="F35" t="s">
        <v>284</v>
      </c>
      <c r="G35" s="198">
        <v>3650000</v>
      </c>
      <c r="I35" s="77" t="s">
        <v>1220</v>
      </c>
      <c r="J35" s="77" t="s">
        <v>284</v>
      </c>
      <c r="K35" s="197">
        <v>3650000</v>
      </c>
    </row>
    <row r="36" spans="1:11">
      <c r="A36" s="196" t="s">
        <v>311</v>
      </c>
      <c r="B36" s="196" t="s">
        <v>1221</v>
      </c>
      <c r="C36" s="203">
        <v>3320000</v>
      </c>
      <c r="E36" t="s">
        <v>1220</v>
      </c>
      <c r="F36" t="s">
        <v>301</v>
      </c>
      <c r="G36" s="198">
        <v>2200000</v>
      </c>
      <c r="I36" s="77" t="s">
        <v>1220</v>
      </c>
      <c r="J36" s="77" t="s">
        <v>301</v>
      </c>
      <c r="K36" s="197">
        <v>2200000</v>
      </c>
    </row>
    <row r="37" spans="1:11">
      <c r="A37" s="196" t="s">
        <v>293</v>
      </c>
      <c r="B37" s="196" t="s">
        <v>1219</v>
      </c>
      <c r="C37" s="203">
        <v>1400000</v>
      </c>
      <c r="E37" t="s">
        <v>1218</v>
      </c>
      <c r="F37" t="s">
        <v>284</v>
      </c>
      <c r="G37" s="198">
        <v>9716000</v>
      </c>
      <c r="I37" s="77" t="s">
        <v>1218</v>
      </c>
      <c r="J37" s="77" t="s">
        <v>284</v>
      </c>
      <c r="K37" s="197">
        <v>9716000</v>
      </c>
    </row>
    <row r="38" spans="1:11">
      <c r="A38" s="196" t="s">
        <v>284</v>
      </c>
      <c r="B38" s="196" t="s">
        <v>1222</v>
      </c>
      <c r="C38" s="203">
        <v>1995000</v>
      </c>
      <c r="E38" t="s">
        <v>1218</v>
      </c>
      <c r="F38" t="s">
        <v>290</v>
      </c>
      <c r="G38" s="198">
        <v>13400000</v>
      </c>
      <c r="I38" s="77" t="s">
        <v>1218</v>
      </c>
      <c r="J38" s="77" t="s">
        <v>290</v>
      </c>
      <c r="K38" s="197">
        <v>13400000</v>
      </c>
    </row>
    <row r="39" spans="1:11">
      <c r="A39" s="196" t="s">
        <v>284</v>
      </c>
      <c r="B39" s="196" t="s">
        <v>1219</v>
      </c>
      <c r="C39" s="203">
        <v>2340000</v>
      </c>
      <c r="E39" t="s">
        <v>1218</v>
      </c>
      <c r="F39" t="s">
        <v>306</v>
      </c>
      <c r="G39" s="198">
        <v>5070000</v>
      </c>
      <c r="I39" s="77" t="s">
        <v>1218</v>
      </c>
      <c r="J39" s="77" t="s">
        <v>306</v>
      </c>
      <c r="K39" s="197">
        <v>5070000</v>
      </c>
    </row>
    <row r="40" spans="1:11">
      <c r="A40" s="196" t="s">
        <v>301</v>
      </c>
      <c r="B40" s="196" t="s">
        <v>1222</v>
      </c>
      <c r="C40" s="203">
        <v>1870000</v>
      </c>
      <c r="E40" t="s">
        <v>1218</v>
      </c>
      <c r="F40" t="s">
        <v>287</v>
      </c>
      <c r="G40" s="198">
        <v>2200000</v>
      </c>
      <c r="I40" s="77" t="s">
        <v>1218</v>
      </c>
      <c r="J40" s="77" t="s">
        <v>287</v>
      </c>
      <c r="K40" s="197">
        <v>2200000</v>
      </c>
    </row>
    <row r="41" spans="1:11">
      <c r="A41" s="196" t="s">
        <v>290</v>
      </c>
      <c r="B41" s="196" t="s">
        <v>1219</v>
      </c>
      <c r="C41" s="203">
        <v>3420000</v>
      </c>
      <c r="E41" t="s">
        <v>1218</v>
      </c>
      <c r="F41" t="s">
        <v>293</v>
      </c>
      <c r="G41" s="198">
        <v>1460000</v>
      </c>
      <c r="I41" s="77" t="s">
        <v>1218</v>
      </c>
      <c r="J41" s="77" t="s">
        <v>293</v>
      </c>
      <c r="K41" s="197">
        <v>1460000</v>
      </c>
    </row>
    <row r="42" spans="1:11">
      <c r="A42" s="196" t="s">
        <v>306</v>
      </c>
      <c r="B42" s="196" t="s">
        <v>1222</v>
      </c>
      <c r="C42" s="203">
        <v>3800000</v>
      </c>
      <c r="E42" t="s">
        <v>1219</v>
      </c>
      <c r="F42" t="s">
        <v>247</v>
      </c>
      <c r="G42" s="198">
        <v>3800000</v>
      </c>
      <c r="I42" s="77" t="s">
        <v>1219</v>
      </c>
      <c r="J42" s="77" t="s">
        <v>247</v>
      </c>
      <c r="K42" s="197">
        <v>3800000</v>
      </c>
    </row>
    <row r="43" spans="1:11">
      <c r="A43" s="196" t="s">
        <v>290</v>
      </c>
      <c r="B43" s="196" t="s">
        <v>1218</v>
      </c>
      <c r="C43" s="203">
        <v>4200000</v>
      </c>
      <c r="E43" t="s">
        <v>1219</v>
      </c>
      <c r="F43" t="s">
        <v>284</v>
      </c>
      <c r="G43" s="198">
        <v>11020000</v>
      </c>
      <c r="I43" s="77" t="s">
        <v>1219</v>
      </c>
      <c r="J43" s="77" t="s">
        <v>284</v>
      </c>
      <c r="K43" s="197">
        <v>11020000</v>
      </c>
    </row>
    <row r="44" spans="1:11">
      <c r="A44" s="196" t="s">
        <v>247</v>
      </c>
      <c r="B44" s="196" t="s">
        <v>1219</v>
      </c>
      <c r="C44" s="203">
        <v>1900000</v>
      </c>
      <c r="E44" t="s">
        <v>1219</v>
      </c>
      <c r="F44" t="s">
        <v>290</v>
      </c>
      <c r="G44" s="198">
        <v>3420000</v>
      </c>
      <c r="I44" s="77" t="s">
        <v>1219</v>
      </c>
      <c r="J44" s="77" t="s">
        <v>290</v>
      </c>
      <c r="K44" s="197">
        <v>3420000</v>
      </c>
    </row>
    <row r="45" spans="1:11">
      <c r="A45" s="196" t="s">
        <v>284</v>
      </c>
      <c r="B45" s="196" t="s">
        <v>1219</v>
      </c>
      <c r="C45" s="203">
        <v>1300000</v>
      </c>
      <c r="E45" t="s">
        <v>1219</v>
      </c>
      <c r="F45" t="s">
        <v>287</v>
      </c>
      <c r="G45" s="198">
        <v>5200000</v>
      </c>
      <c r="I45" s="77" t="s">
        <v>1219</v>
      </c>
      <c r="J45" s="77" t="s">
        <v>287</v>
      </c>
      <c r="K45" s="197">
        <v>5200000</v>
      </c>
    </row>
    <row r="46" spans="1:11">
      <c r="E46" t="s">
        <v>1219</v>
      </c>
      <c r="F46" t="s">
        <v>293</v>
      </c>
      <c r="G46" s="198">
        <v>1400000</v>
      </c>
      <c r="I46" s="77" t="s">
        <v>1219</v>
      </c>
      <c r="J46" s="77" t="s">
        <v>293</v>
      </c>
      <c r="K46" s="197">
        <v>1400000</v>
      </c>
    </row>
    <row r="47" spans="1:11">
      <c r="E47" t="s">
        <v>1222</v>
      </c>
      <c r="F47" t="s">
        <v>284</v>
      </c>
      <c r="G47" s="198">
        <v>1995000</v>
      </c>
      <c r="I47" s="77" t="s">
        <v>1222</v>
      </c>
      <c r="J47" s="77" t="s">
        <v>284</v>
      </c>
      <c r="K47" s="197">
        <v>1995000</v>
      </c>
    </row>
    <row r="48" spans="1:11">
      <c r="E48" t="s">
        <v>1222</v>
      </c>
      <c r="F48" t="s">
        <v>301</v>
      </c>
      <c r="G48" s="198">
        <v>6370000</v>
      </c>
      <c r="I48" s="77" t="s">
        <v>1222</v>
      </c>
      <c r="J48" s="77" t="s">
        <v>301</v>
      </c>
      <c r="K48" s="197">
        <v>6370000</v>
      </c>
    </row>
    <row r="49" spans="5:11">
      <c r="E49" t="s">
        <v>1222</v>
      </c>
      <c r="F49" t="s">
        <v>296</v>
      </c>
      <c r="G49" s="198">
        <v>1900000</v>
      </c>
      <c r="I49" s="77" t="s">
        <v>1222</v>
      </c>
      <c r="J49" s="77" t="s">
        <v>296</v>
      </c>
      <c r="K49" s="197">
        <v>1900000</v>
      </c>
    </row>
    <row r="50" spans="5:11">
      <c r="E50" t="s">
        <v>1222</v>
      </c>
      <c r="F50" t="s">
        <v>306</v>
      </c>
      <c r="G50" s="198">
        <v>3800000</v>
      </c>
      <c r="I50" s="77" t="s">
        <v>1222</v>
      </c>
      <c r="J50" s="77" t="s">
        <v>306</v>
      </c>
      <c r="K50" s="197">
        <v>3800000</v>
      </c>
    </row>
    <row r="51" spans="5:11">
      <c r="E51" t="s">
        <v>1222</v>
      </c>
      <c r="F51" t="s">
        <v>311</v>
      </c>
      <c r="G51" s="198">
        <v>1800000</v>
      </c>
      <c r="I51" s="77" t="s">
        <v>1222</v>
      </c>
      <c r="J51" s="77" t="s">
        <v>311</v>
      </c>
      <c r="K51" s="197">
        <v>1800000</v>
      </c>
    </row>
    <row r="52" spans="5:11">
      <c r="E52" t="s">
        <v>1224</v>
      </c>
      <c r="F52" t="s">
        <v>306</v>
      </c>
      <c r="G52" s="198">
        <v>2600000</v>
      </c>
      <c r="I52" s="77" t="s">
        <v>1224</v>
      </c>
      <c r="J52" s="77" t="s">
        <v>306</v>
      </c>
      <c r="K52" s="197">
        <v>2600000</v>
      </c>
    </row>
  </sheetData>
  <pageMargins left="0.7" right="0.7" top="0.75" bottom="0.75" header="0.3" footer="0.3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A3047-030A-4F25-8D62-00D35415C978}">
  <sheetPr>
    <tabColor rgb="FFFFC000"/>
  </sheetPr>
  <dimension ref="A1:D46"/>
  <sheetViews>
    <sheetView workbookViewId="0">
      <selection activeCell="F5" sqref="F5"/>
    </sheetView>
  </sheetViews>
  <sheetFormatPr defaultColWidth="15.109375" defaultRowHeight="14.4"/>
  <cols>
    <col min="1" max="1" width="11.5546875" bestFit="1" customWidth="1"/>
    <col min="2" max="2" width="15.6640625" bestFit="1" customWidth="1"/>
    <col min="3" max="3" width="12.21875" bestFit="1" customWidth="1"/>
    <col min="4" max="4" width="15.6640625" bestFit="1" customWidth="1"/>
    <col min="5" max="5" width="9.88671875" customWidth="1"/>
    <col min="6" max="6" width="12" bestFit="1" customWidth="1"/>
    <col min="7" max="7" width="10" bestFit="1" customWidth="1"/>
    <col min="8" max="8" width="10.33203125" bestFit="1" customWidth="1"/>
    <col min="9" max="9" width="16.6640625" bestFit="1" customWidth="1"/>
    <col min="10" max="10" width="6.5546875" customWidth="1"/>
  </cols>
  <sheetData>
    <row r="1" spans="1:4">
      <c r="A1" s="200" t="s">
        <v>1217</v>
      </c>
      <c r="B1" s="200" t="s">
        <v>1216</v>
      </c>
      <c r="C1" s="200" t="s">
        <v>1225</v>
      </c>
      <c r="D1" s="200" t="s">
        <v>1205</v>
      </c>
    </row>
    <row r="2" spans="1:4">
      <c r="A2" s="77" t="s">
        <v>1219</v>
      </c>
      <c r="B2" s="77" t="s">
        <v>284</v>
      </c>
      <c r="C2" s="77" t="s">
        <v>1226</v>
      </c>
      <c r="D2" s="201">
        <v>1900000</v>
      </c>
    </row>
    <row r="3" spans="1:4">
      <c r="A3" s="77"/>
      <c r="B3" s="77"/>
      <c r="C3" s="77"/>
      <c r="D3" s="201">
        <v>4200000</v>
      </c>
    </row>
    <row r="4" spans="1:4">
      <c r="A4" s="77"/>
      <c r="B4" s="77" t="s">
        <v>287</v>
      </c>
      <c r="C4" s="77" t="s">
        <v>1227</v>
      </c>
      <c r="D4" s="197">
        <v>1400000</v>
      </c>
    </row>
    <row r="5" spans="1:4">
      <c r="A5" s="77" t="s">
        <v>1222</v>
      </c>
      <c r="B5" s="77" t="s">
        <v>284</v>
      </c>
      <c r="C5" s="77" t="s">
        <v>1226</v>
      </c>
      <c r="D5" s="201">
        <v>1300000</v>
      </c>
    </row>
    <row r="6" spans="1:4">
      <c r="A6" s="77"/>
      <c r="B6" s="77" t="s">
        <v>1200</v>
      </c>
      <c r="C6" s="77"/>
      <c r="D6" s="201">
        <v>1400000</v>
      </c>
    </row>
    <row r="7" spans="1:4">
      <c r="A7" s="77"/>
      <c r="B7" s="77" t="s">
        <v>1201</v>
      </c>
      <c r="C7" s="77" t="s">
        <v>1227</v>
      </c>
      <c r="D7" s="201">
        <v>2300000</v>
      </c>
    </row>
    <row r="8" spans="1:4">
      <c r="A8" s="77" t="s">
        <v>1228</v>
      </c>
      <c r="B8" s="77" t="s">
        <v>287</v>
      </c>
      <c r="C8" s="77" t="s">
        <v>1226</v>
      </c>
      <c r="D8" s="201">
        <v>2000000</v>
      </c>
    </row>
    <row r="9" spans="1:4">
      <c r="A9" s="77"/>
      <c r="B9" s="77"/>
      <c r="C9" s="77" t="s">
        <v>1227</v>
      </c>
      <c r="D9" s="201">
        <v>2300000</v>
      </c>
    </row>
    <row r="10" spans="1:4">
      <c r="A10" s="77"/>
      <c r="B10" s="77" t="s">
        <v>306</v>
      </c>
      <c r="C10" s="77" t="s">
        <v>1227</v>
      </c>
      <c r="D10" s="201">
        <v>1440000</v>
      </c>
    </row>
    <row r="11" spans="1:4">
      <c r="A11" s="77" t="s">
        <v>1221</v>
      </c>
      <c r="B11" s="77" t="s">
        <v>1201</v>
      </c>
      <c r="C11" s="77" t="s">
        <v>1227</v>
      </c>
      <c r="D11" s="201">
        <v>9000000</v>
      </c>
    </row>
    <row r="12" spans="1:4">
      <c r="A12" s="30"/>
      <c r="B12" s="30"/>
      <c r="C12" s="30"/>
      <c r="D12" s="202"/>
    </row>
    <row r="13" spans="1:4">
      <c r="A13" s="30"/>
      <c r="B13" s="30"/>
      <c r="C13" s="30"/>
      <c r="D13" s="202"/>
    </row>
    <row r="14" spans="1:4">
      <c r="A14" s="30"/>
      <c r="B14" s="30"/>
      <c r="C14" s="30"/>
      <c r="D14" s="202"/>
    </row>
    <row r="15" spans="1:4">
      <c r="A15" s="30"/>
      <c r="B15" s="30"/>
      <c r="C15" s="30"/>
      <c r="D15" s="202"/>
    </row>
    <row r="16" spans="1:4">
      <c r="A16" s="30"/>
      <c r="B16" s="30"/>
      <c r="C16" s="30"/>
      <c r="D16" s="202"/>
    </row>
    <row r="17" spans="1:4">
      <c r="A17" s="30"/>
      <c r="B17" s="30"/>
      <c r="C17" s="30"/>
      <c r="D17" s="202"/>
    </row>
    <row r="18" spans="1:4">
      <c r="A18" s="30"/>
      <c r="B18" s="30"/>
      <c r="C18" s="30"/>
      <c r="D18" s="202"/>
    </row>
    <row r="19" spans="1:4">
      <c r="A19" s="30"/>
      <c r="B19" s="30"/>
      <c r="C19" s="30"/>
      <c r="D19" s="202"/>
    </row>
    <row r="20" spans="1:4">
      <c r="A20" s="30"/>
      <c r="B20" s="30"/>
      <c r="C20" s="30"/>
      <c r="D20" s="202"/>
    </row>
    <row r="21" spans="1:4">
      <c r="A21" s="30"/>
      <c r="B21" s="30"/>
      <c r="C21" s="30"/>
      <c r="D21" s="202"/>
    </row>
    <row r="24" spans="1:4">
      <c r="A24" s="200" t="s">
        <v>1217</v>
      </c>
      <c r="B24" s="200" t="s">
        <v>1216</v>
      </c>
      <c r="C24" s="200" t="s">
        <v>1225</v>
      </c>
      <c r="D24" s="200" t="s">
        <v>1205</v>
      </c>
    </row>
    <row r="25" spans="1:4">
      <c r="A25" s="77" t="s">
        <v>1224</v>
      </c>
      <c r="B25" s="77" t="s">
        <v>306</v>
      </c>
      <c r="C25" s="77" t="s">
        <v>1227</v>
      </c>
      <c r="D25" s="173">
        <v>2600000</v>
      </c>
    </row>
    <row r="26" spans="1:4">
      <c r="A26" s="77" t="s">
        <v>1221</v>
      </c>
      <c r="B26" s="77" t="s">
        <v>284</v>
      </c>
      <c r="C26" s="77" t="s">
        <v>1226</v>
      </c>
      <c r="D26" s="173">
        <v>1540000</v>
      </c>
    </row>
    <row r="27" spans="1:4">
      <c r="A27" s="77"/>
      <c r="B27" s="77" t="s">
        <v>301</v>
      </c>
      <c r="C27" s="77" t="s">
        <v>1227</v>
      </c>
      <c r="D27" s="173">
        <v>5100000</v>
      </c>
    </row>
    <row r="28" spans="1:4">
      <c r="A28" s="77"/>
      <c r="B28" s="77"/>
      <c r="C28" s="77" t="s">
        <v>1226</v>
      </c>
      <c r="D28" s="173">
        <v>4170000</v>
      </c>
    </row>
    <row r="29" spans="1:4">
      <c r="A29" s="77"/>
      <c r="B29" s="77" t="s">
        <v>306</v>
      </c>
      <c r="C29" s="77" t="s">
        <v>1226</v>
      </c>
      <c r="D29" s="173">
        <v>2300000</v>
      </c>
    </row>
    <row r="30" spans="1:4">
      <c r="A30" s="77" t="s">
        <v>1222</v>
      </c>
      <c r="B30" s="77" t="s">
        <v>284</v>
      </c>
      <c r="C30" s="77" t="s">
        <v>1227</v>
      </c>
      <c r="D30" s="173">
        <v>1995000</v>
      </c>
    </row>
    <row r="31" spans="1:4">
      <c r="A31" s="77"/>
      <c r="B31" s="77" t="s">
        <v>301</v>
      </c>
      <c r="C31" s="77" t="s">
        <v>1227</v>
      </c>
      <c r="D31" s="173">
        <v>10070000</v>
      </c>
    </row>
    <row r="32" spans="1:4">
      <c r="A32" s="77"/>
      <c r="B32" s="77" t="s">
        <v>306</v>
      </c>
      <c r="C32" s="77" t="s">
        <v>1227</v>
      </c>
      <c r="D32" s="173">
        <v>3800000</v>
      </c>
    </row>
    <row r="33" spans="1:4">
      <c r="A33" s="77" t="s">
        <v>1218</v>
      </c>
      <c r="B33" s="77" t="s">
        <v>284</v>
      </c>
      <c r="C33" s="77" t="s">
        <v>1227</v>
      </c>
      <c r="D33" s="173">
        <v>4870000</v>
      </c>
    </row>
    <row r="34" spans="1:4">
      <c r="A34" s="77"/>
      <c r="B34" s="77"/>
      <c r="C34" s="77" t="s">
        <v>1226</v>
      </c>
      <c r="D34" s="173">
        <v>4846000</v>
      </c>
    </row>
    <row r="35" spans="1:4">
      <c r="A35" s="77"/>
      <c r="B35" s="77" t="s">
        <v>290</v>
      </c>
      <c r="C35" s="77" t="s">
        <v>1227</v>
      </c>
      <c r="D35" s="173">
        <v>1460000</v>
      </c>
    </row>
    <row r="36" spans="1:4">
      <c r="A36" s="77"/>
      <c r="B36" s="77"/>
      <c r="C36" s="77" t="s">
        <v>1226</v>
      </c>
      <c r="D36" s="173">
        <v>9200000</v>
      </c>
    </row>
    <row r="37" spans="1:4">
      <c r="A37" s="77"/>
      <c r="B37" s="77" t="s">
        <v>306</v>
      </c>
      <c r="C37" s="77" t="s">
        <v>1227</v>
      </c>
      <c r="D37" s="173">
        <v>3070000</v>
      </c>
    </row>
    <row r="38" spans="1:4">
      <c r="A38" s="77"/>
      <c r="B38" s="77"/>
      <c r="C38" s="77" t="s">
        <v>1226</v>
      </c>
      <c r="D38" s="173">
        <v>4200000</v>
      </c>
    </row>
    <row r="39" spans="1:4">
      <c r="A39" s="77" t="s">
        <v>1220</v>
      </c>
      <c r="B39" s="77" t="s">
        <v>284</v>
      </c>
      <c r="C39" s="77" t="s">
        <v>1227</v>
      </c>
      <c r="D39" s="173">
        <v>1350000</v>
      </c>
    </row>
    <row r="40" spans="1:4">
      <c r="A40" s="77"/>
      <c r="B40" s="77"/>
      <c r="C40" s="77" t="s">
        <v>1226</v>
      </c>
      <c r="D40" s="173">
        <v>2300000</v>
      </c>
    </row>
    <row r="41" spans="1:4">
      <c r="A41" s="77"/>
      <c r="B41" s="77" t="s">
        <v>301</v>
      </c>
      <c r="C41" s="77" t="s">
        <v>1226</v>
      </c>
      <c r="D41" s="173">
        <v>2200000</v>
      </c>
    </row>
    <row r="42" spans="1:4">
      <c r="A42" s="77"/>
      <c r="B42" s="77" t="s">
        <v>306</v>
      </c>
      <c r="C42" s="77" t="s">
        <v>1227</v>
      </c>
      <c r="D42" s="173">
        <v>2400000</v>
      </c>
    </row>
    <row r="43" spans="1:4">
      <c r="A43" s="77" t="s">
        <v>1219</v>
      </c>
      <c r="B43" s="77" t="s">
        <v>284</v>
      </c>
      <c r="C43" s="77" t="s">
        <v>1227</v>
      </c>
      <c r="D43" s="173">
        <v>6840000</v>
      </c>
    </row>
    <row r="44" spans="1:4">
      <c r="A44" s="77"/>
      <c r="B44" s="77"/>
      <c r="C44" s="77" t="s">
        <v>1226</v>
      </c>
      <c r="D44" s="173">
        <v>4780000</v>
      </c>
    </row>
    <row r="45" spans="1:4">
      <c r="A45" s="77"/>
      <c r="B45" s="77" t="s">
        <v>290</v>
      </c>
      <c r="C45" s="77" t="s">
        <v>1227</v>
      </c>
      <c r="D45" s="173">
        <v>4820000</v>
      </c>
    </row>
    <row r="46" spans="1:4">
      <c r="A46" s="77"/>
      <c r="B46" s="77"/>
      <c r="C46" s="77" t="s">
        <v>1226</v>
      </c>
      <c r="D46" s="173">
        <v>5200000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5F9F3-DFD2-4002-AD7A-7E3C4E51A1EC}">
  <sheetPr>
    <tabColor rgb="FFFFC000"/>
  </sheetPr>
  <dimension ref="A1:C101"/>
  <sheetViews>
    <sheetView topLeftCell="A12" workbookViewId="0">
      <selection activeCell="K32" sqref="K32"/>
    </sheetView>
  </sheetViews>
  <sheetFormatPr defaultRowHeight="14.4"/>
  <cols>
    <col min="1" max="1" width="13.44140625" customWidth="1"/>
    <col min="5" max="5" width="30.33203125" customWidth="1"/>
    <col min="18" max="18" width="13.109375" bestFit="1" customWidth="1"/>
    <col min="19" max="19" width="12.44140625" bestFit="1" customWidth="1"/>
  </cols>
  <sheetData>
    <row r="1" spans="1:3" ht="19.5" customHeight="1">
      <c r="A1" s="205" t="s">
        <v>1229</v>
      </c>
      <c r="B1" s="205" t="s">
        <v>216</v>
      </c>
      <c r="C1" s="205" t="s">
        <v>1230</v>
      </c>
    </row>
    <row r="2" spans="1:3">
      <c r="A2" s="77">
        <v>1</v>
      </c>
      <c r="B2" s="218">
        <v>39.229999999999997</v>
      </c>
      <c r="C2" s="77">
        <v>32</v>
      </c>
    </row>
    <row r="3" spans="1:3">
      <c r="A3" s="77">
        <v>2</v>
      </c>
      <c r="B3" s="218">
        <v>102.4</v>
      </c>
      <c r="C3" s="77">
        <v>36</v>
      </c>
    </row>
    <row r="4" spans="1:3">
      <c r="A4" s="77">
        <v>3</v>
      </c>
      <c r="B4" s="218">
        <v>22.5</v>
      </c>
      <c r="C4" s="77">
        <v>32</v>
      </c>
    </row>
    <row r="5" spans="1:3">
      <c r="A5" s="77">
        <v>4</v>
      </c>
      <c r="B5" s="218">
        <v>100.4</v>
      </c>
      <c r="C5" s="77">
        <v>28</v>
      </c>
    </row>
    <row r="6" spans="1:3">
      <c r="A6" s="77">
        <v>5</v>
      </c>
      <c r="B6" s="218">
        <v>54</v>
      </c>
      <c r="C6" s="77">
        <v>34</v>
      </c>
    </row>
    <row r="7" spans="1:3">
      <c r="A7" s="77">
        <v>6</v>
      </c>
      <c r="B7" s="218">
        <v>44.5</v>
      </c>
      <c r="C7" s="77">
        <v>44</v>
      </c>
    </row>
    <row r="8" spans="1:3">
      <c r="A8" s="77">
        <v>7</v>
      </c>
      <c r="B8" s="218">
        <v>78</v>
      </c>
      <c r="C8" s="77">
        <v>30</v>
      </c>
    </row>
    <row r="9" spans="1:3">
      <c r="A9" s="77">
        <v>8</v>
      </c>
      <c r="B9" s="218">
        <v>22.5</v>
      </c>
      <c r="C9" s="77">
        <v>40</v>
      </c>
    </row>
    <row r="10" spans="1:3">
      <c r="A10" s="77">
        <v>9</v>
      </c>
      <c r="B10" s="218">
        <v>56.52</v>
      </c>
      <c r="C10" s="77">
        <v>46</v>
      </c>
    </row>
    <row r="11" spans="1:3">
      <c r="A11" s="77">
        <v>10</v>
      </c>
      <c r="B11" s="218">
        <v>44.5</v>
      </c>
      <c r="C11" s="77">
        <v>36</v>
      </c>
    </row>
    <row r="12" spans="1:3">
      <c r="A12" s="77">
        <v>11</v>
      </c>
      <c r="B12" s="218">
        <v>29.5</v>
      </c>
      <c r="C12" s="77">
        <v>48</v>
      </c>
    </row>
    <row r="13" spans="1:3">
      <c r="A13" s="77">
        <v>12</v>
      </c>
      <c r="B13" s="218">
        <v>31.6</v>
      </c>
      <c r="C13" s="77">
        <v>40</v>
      </c>
    </row>
    <row r="14" spans="1:3">
      <c r="A14" s="77">
        <v>13</v>
      </c>
      <c r="B14" s="218">
        <v>160.4</v>
      </c>
      <c r="C14" s="77">
        <v>40</v>
      </c>
    </row>
    <row r="15" spans="1:3">
      <c r="A15" s="77">
        <v>14</v>
      </c>
      <c r="B15" s="218">
        <v>64.5</v>
      </c>
      <c r="C15" s="77">
        <v>46</v>
      </c>
    </row>
    <row r="16" spans="1:3">
      <c r="A16" s="77">
        <v>15</v>
      </c>
      <c r="B16" s="218">
        <v>49.5</v>
      </c>
      <c r="C16" s="77">
        <v>24</v>
      </c>
    </row>
    <row r="17" spans="1:3">
      <c r="A17" s="77">
        <v>16</v>
      </c>
      <c r="B17" s="218">
        <v>71.400000000000006</v>
      </c>
      <c r="C17" s="77">
        <v>36</v>
      </c>
    </row>
    <row r="18" spans="1:3">
      <c r="A18" s="77">
        <v>17</v>
      </c>
      <c r="B18" s="218">
        <v>94</v>
      </c>
      <c r="C18" s="77">
        <v>22</v>
      </c>
    </row>
    <row r="19" spans="1:3">
      <c r="A19" s="77">
        <v>18</v>
      </c>
      <c r="B19" s="218">
        <v>54.5</v>
      </c>
      <c r="C19" s="77">
        <v>40</v>
      </c>
    </row>
    <row r="20" spans="1:3">
      <c r="A20" s="77">
        <v>19</v>
      </c>
      <c r="B20" s="218">
        <v>38.5</v>
      </c>
      <c r="C20" s="77">
        <v>32</v>
      </c>
    </row>
    <row r="21" spans="1:3">
      <c r="A21" s="77">
        <v>20</v>
      </c>
      <c r="B21" s="218">
        <v>44.8</v>
      </c>
      <c r="C21" s="77">
        <v>56</v>
      </c>
    </row>
    <row r="22" spans="1:3">
      <c r="A22" s="77">
        <v>21</v>
      </c>
      <c r="B22" s="218">
        <v>31.6</v>
      </c>
      <c r="C22" s="77">
        <v>28</v>
      </c>
    </row>
    <row r="23" spans="1:3">
      <c r="A23" s="77">
        <v>22</v>
      </c>
      <c r="B23" s="218">
        <v>70.819999999999993</v>
      </c>
      <c r="C23" s="77">
        <v>38</v>
      </c>
    </row>
    <row r="24" spans="1:3">
      <c r="A24" s="77">
        <v>23</v>
      </c>
      <c r="B24" s="218">
        <v>266</v>
      </c>
      <c r="C24" s="77">
        <v>50</v>
      </c>
    </row>
    <row r="25" spans="1:3">
      <c r="A25" s="77">
        <v>24</v>
      </c>
      <c r="B25" s="218">
        <v>74</v>
      </c>
      <c r="C25" s="77">
        <v>42</v>
      </c>
    </row>
    <row r="26" spans="1:3">
      <c r="A26" s="77">
        <v>25</v>
      </c>
      <c r="B26" s="218">
        <v>39.5</v>
      </c>
      <c r="C26" s="77">
        <v>48</v>
      </c>
    </row>
    <row r="27" spans="1:3">
      <c r="A27" s="77">
        <v>26</v>
      </c>
      <c r="B27" s="218">
        <v>30.02</v>
      </c>
      <c r="C27" s="77">
        <v>60</v>
      </c>
    </row>
    <row r="28" spans="1:3">
      <c r="A28" s="77">
        <v>27</v>
      </c>
      <c r="B28" s="218">
        <v>44.5</v>
      </c>
      <c r="C28" s="77">
        <v>54</v>
      </c>
    </row>
    <row r="29" spans="1:3">
      <c r="A29" s="77">
        <v>28</v>
      </c>
      <c r="B29" s="218">
        <v>192.8</v>
      </c>
      <c r="C29" s="77">
        <v>42</v>
      </c>
    </row>
    <row r="30" spans="1:3">
      <c r="A30" s="77">
        <v>29</v>
      </c>
      <c r="B30" s="218">
        <v>71.2</v>
      </c>
      <c r="C30" s="77">
        <v>32</v>
      </c>
    </row>
    <row r="31" spans="1:3">
      <c r="A31" s="77">
        <v>30</v>
      </c>
      <c r="B31" s="218">
        <v>18</v>
      </c>
      <c r="C31" s="77">
        <v>70</v>
      </c>
    </row>
    <row r="32" spans="1:3">
      <c r="A32" s="77">
        <v>31</v>
      </c>
      <c r="B32" s="218">
        <v>63.2</v>
      </c>
      <c r="C32" s="77">
        <v>28</v>
      </c>
    </row>
    <row r="33" spans="1:3">
      <c r="A33" s="77">
        <v>32</v>
      </c>
      <c r="B33" s="218">
        <v>75</v>
      </c>
      <c r="C33" s="77">
        <v>52</v>
      </c>
    </row>
    <row r="34" spans="1:3">
      <c r="A34" s="77">
        <v>33</v>
      </c>
      <c r="B34" s="218">
        <v>63.2</v>
      </c>
      <c r="C34" s="77">
        <v>44</v>
      </c>
    </row>
    <row r="35" spans="1:3">
      <c r="A35" s="77">
        <v>34</v>
      </c>
      <c r="B35" s="218">
        <v>40</v>
      </c>
      <c r="C35" s="77">
        <v>34</v>
      </c>
    </row>
    <row r="36" spans="1:3">
      <c r="A36" s="77">
        <v>35</v>
      </c>
      <c r="B36" s="218">
        <v>105.5</v>
      </c>
      <c r="C36" s="77">
        <v>56</v>
      </c>
    </row>
    <row r="37" spans="1:3">
      <c r="A37" s="77">
        <v>36</v>
      </c>
      <c r="B37" s="218">
        <v>29.5</v>
      </c>
      <c r="C37" s="77">
        <v>36</v>
      </c>
    </row>
    <row r="38" spans="1:3">
      <c r="A38" s="77">
        <v>37</v>
      </c>
      <c r="B38" s="218">
        <v>102.5</v>
      </c>
      <c r="C38" s="77">
        <v>42</v>
      </c>
    </row>
    <row r="39" spans="1:3">
      <c r="A39" s="77">
        <v>38</v>
      </c>
      <c r="B39" s="218">
        <v>117.5</v>
      </c>
      <c r="C39" s="77">
        <v>50</v>
      </c>
    </row>
    <row r="40" spans="1:3">
      <c r="A40" s="77">
        <v>39</v>
      </c>
      <c r="B40" s="218">
        <v>13.23</v>
      </c>
      <c r="C40" s="77">
        <v>44</v>
      </c>
    </row>
    <row r="41" spans="1:3">
      <c r="A41" s="77">
        <v>40</v>
      </c>
      <c r="B41" s="218">
        <v>52.5</v>
      </c>
      <c r="C41" s="77">
        <v>58</v>
      </c>
    </row>
    <row r="42" spans="1:3">
      <c r="A42" s="77">
        <v>41</v>
      </c>
      <c r="B42" s="218">
        <v>198.8</v>
      </c>
      <c r="C42" s="77">
        <v>42</v>
      </c>
    </row>
    <row r="43" spans="1:3">
      <c r="A43" s="77">
        <v>42</v>
      </c>
      <c r="B43" s="218">
        <v>19.5</v>
      </c>
      <c r="C43" s="77">
        <v>46</v>
      </c>
    </row>
    <row r="44" spans="1:3">
      <c r="A44" s="77">
        <v>43</v>
      </c>
      <c r="B44" s="218">
        <v>123.5</v>
      </c>
      <c r="C44" s="77">
        <v>48</v>
      </c>
    </row>
    <row r="45" spans="1:3">
      <c r="A45" s="77">
        <v>44</v>
      </c>
      <c r="B45" s="218">
        <v>62.4</v>
      </c>
      <c r="C45" s="77">
        <v>54</v>
      </c>
    </row>
    <row r="46" spans="1:3">
      <c r="A46" s="77">
        <v>45</v>
      </c>
      <c r="B46" s="218">
        <v>23.8</v>
      </c>
      <c r="C46" s="77">
        <v>38</v>
      </c>
    </row>
    <row r="47" spans="1:3">
      <c r="A47" s="77">
        <v>46</v>
      </c>
      <c r="B47" s="218">
        <v>39.6</v>
      </c>
      <c r="C47" s="77">
        <v>60</v>
      </c>
    </row>
    <row r="48" spans="1:3">
      <c r="A48" s="77">
        <v>47</v>
      </c>
      <c r="B48" s="218">
        <v>25</v>
      </c>
      <c r="C48" s="77">
        <v>46</v>
      </c>
    </row>
    <row r="49" spans="1:3">
      <c r="A49" s="77">
        <v>48</v>
      </c>
      <c r="B49" s="218">
        <v>63.64</v>
      </c>
      <c r="C49" s="77">
        <v>30</v>
      </c>
    </row>
    <row r="50" spans="1:3">
      <c r="A50" s="77">
        <v>49</v>
      </c>
      <c r="B50" s="218">
        <v>14.82</v>
      </c>
      <c r="C50" s="77">
        <v>32</v>
      </c>
    </row>
    <row r="51" spans="1:3">
      <c r="A51" s="77">
        <v>50</v>
      </c>
      <c r="B51" s="218">
        <v>145.19999999999999</v>
      </c>
      <c r="C51" s="77">
        <v>46</v>
      </c>
    </row>
    <row r="52" spans="1:3">
      <c r="A52" s="77">
        <v>51</v>
      </c>
      <c r="B52" s="218">
        <v>176.62</v>
      </c>
      <c r="C52" s="77">
        <v>38</v>
      </c>
    </row>
    <row r="53" spans="1:3">
      <c r="A53" s="77">
        <v>52</v>
      </c>
      <c r="B53" s="218">
        <v>118.8</v>
      </c>
      <c r="C53" s="77">
        <v>68</v>
      </c>
    </row>
    <row r="54" spans="1:3">
      <c r="A54" s="77">
        <v>53</v>
      </c>
      <c r="B54" s="218">
        <v>58</v>
      </c>
      <c r="C54" s="77">
        <v>78</v>
      </c>
    </row>
    <row r="55" spans="1:3">
      <c r="A55" s="77">
        <v>54</v>
      </c>
      <c r="B55" s="218">
        <v>74</v>
      </c>
      <c r="C55" s="77">
        <v>20</v>
      </c>
    </row>
    <row r="56" spans="1:3">
      <c r="A56" s="77">
        <v>55</v>
      </c>
      <c r="B56" s="218">
        <v>49.5</v>
      </c>
      <c r="C56" s="77">
        <v>32</v>
      </c>
    </row>
    <row r="57" spans="1:3">
      <c r="A57" s="77">
        <v>56</v>
      </c>
      <c r="B57" s="218">
        <v>141.6</v>
      </c>
      <c r="C57" s="77">
        <v>38</v>
      </c>
    </row>
    <row r="58" spans="1:3">
      <c r="A58" s="77">
        <v>57</v>
      </c>
      <c r="B58" s="218">
        <v>123.1</v>
      </c>
      <c r="C58" s="77">
        <v>54</v>
      </c>
    </row>
    <row r="59" spans="1:3">
      <c r="A59" s="77">
        <v>58</v>
      </c>
      <c r="B59" s="218">
        <v>80.400000000000006</v>
      </c>
      <c r="C59" s="77">
        <v>48</v>
      </c>
    </row>
    <row r="60" spans="1:3">
      <c r="A60" s="77">
        <v>59</v>
      </c>
      <c r="B60" s="218">
        <v>65.2</v>
      </c>
      <c r="C60" s="77">
        <v>46</v>
      </c>
    </row>
    <row r="61" spans="1:3">
      <c r="A61" s="77">
        <v>60</v>
      </c>
      <c r="B61" s="218">
        <v>113</v>
      </c>
      <c r="C61" s="77">
        <v>50</v>
      </c>
    </row>
    <row r="62" spans="1:3">
      <c r="A62" s="77">
        <v>61</v>
      </c>
      <c r="B62" s="218">
        <v>108.8</v>
      </c>
      <c r="C62" s="77">
        <v>46</v>
      </c>
    </row>
    <row r="63" spans="1:3">
      <c r="A63" s="77">
        <v>62</v>
      </c>
      <c r="B63" s="218">
        <v>59.91</v>
      </c>
      <c r="C63" s="77">
        <v>30</v>
      </c>
    </row>
    <row r="64" spans="1:3">
      <c r="A64" s="77">
        <v>63</v>
      </c>
      <c r="B64" s="218">
        <v>53.6</v>
      </c>
      <c r="C64" s="77">
        <v>54</v>
      </c>
    </row>
    <row r="65" spans="1:3">
      <c r="A65" s="77">
        <v>64</v>
      </c>
      <c r="B65" s="218">
        <v>31.6</v>
      </c>
      <c r="C65" s="77">
        <v>42</v>
      </c>
    </row>
    <row r="66" spans="1:3">
      <c r="A66" s="77">
        <v>65</v>
      </c>
      <c r="B66" s="218">
        <v>49.5</v>
      </c>
      <c r="C66" s="77">
        <v>48</v>
      </c>
    </row>
    <row r="67" spans="1:3">
      <c r="A67" s="77">
        <v>66</v>
      </c>
      <c r="B67" s="218">
        <v>39.6</v>
      </c>
      <c r="C67" s="77">
        <v>62</v>
      </c>
    </row>
    <row r="68" spans="1:3">
      <c r="A68" s="77">
        <v>67</v>
      </c>
      <c r="B68" s="218">
        <v>59.5</v>
      </c>
      <c r="C68" s="77">
        <v>34</v>
      </c>
    </row>
    <row r="69" spans="1:3">
      <c r="A69" s="77">
        <v>68</v>
      </c>
      <c r="B69" s="218">
        <v>146.80000000000001</v>
      </c>
      <c r="C69" s="77">
        <v>28</v>
      </c>
    </row>
    <row r="70" spans="1:3">
      <c r="A70" s="77">
        <v>69</v>
      </c>
      <c r="B70" s="218">
        <v>47.2</v>
      </c>
      <c r="C70" s="77">
        <v>46</v>
      </c>
    </row>
    <row r="71" spans="1:3">
      <c r="A71" s="77">
        <v>70</v>
      </c>
      <c r="B71" s="218">
        <v>95.05</v>
      </c>
      <c r="C71" s="77">
        <v>54</v>
      </c>
    </row>
    <row r="72" spans="1:3">
      <c r="A72" s="77">
        <v>71</v>
      </c>
      <c r="B72" s="218">
        <v>155.32</v>
      </c>
      <c r="C72" s="77">
        <v>30</v>
      </c>
    </row>
    <row r="73" spans="1:3">
      <c r="A73" s="77">
        <v>72</v>
      </c>
      <c r="B73" s="218">
        <v>58</v>
      </c>
      <c r="C73" s="77">
        <v>32</v>
      </c>
    </row>
    <row r="74" spans="1:3">
      <c r="A74" s="77">
        <v>73</v>
      </c>
      <c r="B74" s="218">
        <v>69</v>
      </c>
      <c r="C74" s="77">
        <v>22</v>
      </c>
    </row>
    <row r="75" spans="1:3">
      <c r="A75" s="77">
        <v>74</v>
      </c>
      <c r="B75" s="218">
        <v>46.5</v>
      </c>
      <c r="C75" s="77">
        <v>32</v>
      </c>
    </row>
    <row r="76" spans="1:3">
      <c r="A76" s="77">
        <v>75</v>
      </c>
      <c r="B76" s="218">
        <v>45.22</v>
      </c>
      <c r="C76" s="77">
        <v>74</v>
      </c>
    </row>
    <row r="77" spans="1:3">
      <c r="A77" s="77">
        <v>76</v>
      </c>
      <c r="B77" s="218">
        <v>84.74</v>
      </c>
      <c r="C77" s="77">
        <v>62</v>
      </c>
    </row>
    <row r="78" spans="1:3">
      <c r="A78" s="77">
        <v>77</v>
      </c>
      <c r="B78" s="218">
        <v>39</v>
      </c>
      <c r="C78" s="77">
        <v>42</v>
      </c>
    </row>
    <row r="79" spans="1:3">
      <c r="A79" s="77">
        <v>78</v>
      </c>
      <c r="B79" s="218">
        <v>111.14</v>
      </c>
      <c r="C79" s="77">
        <v>28</v>
      </c>
    </row>
    <row r="80" spans="1:3">
      <c r="A80" s="77">
        <v>79</v>
      </c>
      <c r="B80" s="218">
        <v>86.8</v>
      </c>
      <c r="C80" s="77">
        <v>38</v>
      </c>
    </row>
    <row r="81" spans="1:3">
      <c r="A81" s="77">
        <v>80</v>
      </c>
      <c r="B81" s="218">
        <v>89</v>
      </c>
      <c r="C81" s="77">
        <v>54</v>
      </c>
    </row>
    <row r="82" spans="1:3">
      <c r="A82" s="77">
        <v>81</v>
      </c>
      <c r="B82" s="218">
        <v>78</v>
      </c>
      <c r="C82" s="77">
        <v>68</v>
      </c>
    </row>
    <row r="83" spans="1:3">
      <c r="A83" s="77">
        <v>82</v>
      </c>
      <c r="B83" s="218">
        <v>53.2</v>
      </c>
      <c r="C83" s="77">
        <v>30</v>
      </c>
    </row>
    <row r="84" spans="1:3">
      <c r="A84" s="77">
        <v>83</v>
      </c>
      <c r="B84" s="218">
        <v>58.5</v>
      </c>
      <c r="C84" s="77">
        <v>36</v>
      </c>
    </row>
    <row r="85" spans="1:3">
      <c r="A85" s="77">
        <v>84</v>
      </c>
      <c r="B85" s="218">
        <v>46</v>
      </c>
      <c r="C85" s="77">
        <v>44</v>
      </c>
    </row>
    <row r="86" spans="1:3">
      <c r="A86" s="77">
        <v>85</v>
      </c>
      <c r="B86" s="218">
        <v>37.5</v>
      </c>
      <c r="C86" s="77">
        <v>44</v>
      </c>
    </row>
    <row r="87" spans="1:3">
      <c r="A87" s="77">
        <v>86</v>
      </c>
      <c r="B87" s="218">
        <v>20.8</v>
      </c>
      <c r="C87" s="77">
        <v>62</v>
      </c>
    </row>
    <row r="88" spans="1:3">
      <c r="A88" s="77">
        <v>87</v>
      </c>
      <c r="B88" s="218">
        <v>144</v>
      </c>
      <c r="C88" s="77">
        <v>48</v>
      </c>
    </row>
    <row r="89" spans="1:3">
      <c r="A89" s="77">
        <v>88</v>
      </c>
      <c r="B89" s="218">
        <v>107</v>
      </c>
      <c r="C89" s="77">
        <v>36</v>
      </c>
    </row>
    <row r="90" spans="1:3">
      <c r="A90" s="77">
        <v>89</v>
      </c>
      <c r="B90" s="218">
        <v>31.6</v>
      </c>
      <c r="C90" s="77">
        <v>20</v>
      </c>
    </row>
    <row r="91" spans="1:3">
      <c r="A91" s="77">
        <v>90</v>
      </c>
      <c r="B91" s="218">
        <v>57.6</v>
      </c>
      <c r="C91" s="77">
        <v>42</v>
      </c>
    </row>
    <row r="92" spans="1:3">
      <c r="A92" s="77">
        <v>91</v>
      </c>
      <c r="B92" s="218">
        <v>95.2</v>
      </c>
      <c r="C92" s="77">
        <v>54</v>
      </c>
    </row>
    <row r="93" spans="1:3">
      <c r="A93" s="77">
        <v>92</v>
      </c>
      <c r="B93" s="218">
        <v>22.42</v>
      </c>
      <c r="C93" s="77">
        <v>54</v>
      </c>
    </row>
    <row r="94" spans="1:3">
      <c r="A94" s="77">
        <v>93</v>
      </c>
      <c r="B94" s="218">
        <v>159.75</v>
      </c>
      <c r="C94" s="77">
        <v>72</v>
      </c>
    </row>
    <row r="95" spans="1:3">
      <c r="A95" s="77">
        <v>94</v>
      </c>
      <c r="B95" s="218">
        <v>229.5</v>
      </c>
      <c r="C95" s="77">
        <v>30</v>
      </c>
    </row>
    <row r="96" spans="1:3">
      <c r="A96" s="77">
        <v>95</v>
      </c>
      <c r="B96" s="218">
        <v>66</v>
      </c>
      <c r="C96" s="77">
        <v>46</v>
      </c>
    </row>
    <row r="97" spans="1:3">
      <c r="A97" s="77">
        <v>96</v>
      </c>
      <c r="B97" s="218">
        <v>39.5</v>
      </c>
      <c r="C97" s="77">
        <v>44</v>
      </c>
    </row>
    <row r="98" spans="1:3">
      <c r="A98" s="77">
        <v>97</v>
      </c>
      <c r="B98" s="218">
        <v>253</v>
      </c>
      <c r="C98" s="77">
        <v>30</v>
      </c>
    </row>
    <row r="99" spans="1:3">
      <c r="A99" s="77">
        <v>98</v>
      </c>
      <c r="B99" s="218">
        <v>287.58999999999997</v>
      </c>
      <c r="C99" s="77">
        <v>52</v>
      </c>
    </row>
    <row r="100" spans="1:3">
      <c r="A100" s="77">
        <v>99</v>
      </c>
      <c r="B100" s="218">
        <v>47.6</v>
      </c>
      <c r="C100" s="77">
        <v>30</v>
      </c>
    </row>
    <row r="101" spans="1:3">
      <c r="A101" s="77">
        <v>100</v>
      </c>
      <c r="B101" s="218">
        <v>28.44</v>
      </c>
      <c r="C101" s="77">
        <v>44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4B35B-3871-4D4E-A05A-6B0986413576}">
  <sheetPr>
    <tabColor rgb="FFFFC000"/>
  </sheetPr>
  <dimension ref="B3:U103"/>
  <sheetViews>
    <sheetView zoomScale="90" zoomScaleNormal="90" workbookViewId="0">
      <selection activeCell="I12" sqref="I12"/>
    </sheetView>
  </sheetViews>
  <sheetFormatPr defaultRowHeight="14.4"/>
  <cols>
    <col min="2" max="2" width="10" bestFit="1" customWidth="1"/>
    <col min="4" max="4" width="11.44140625" bestFit="1" customWidth="1"/>
    <col min="11" max="11" width="12.88671875" bestFit="1" customWidth="1"/>
    <col min="12" max="12" width="10" style="30" bestFit="1" customWidth="1"/>
    <col min="13" max="15" width="8.88671875" style="30"/>
    <col min="17" max="17" width="9.88671875" bestFit="1" customWidth="1"/>
    <col min="18" max="21" width="8.88671875" style="30"/>
  </cols>
  <sheetData>
    <row r="3" spans="2:3" ht="15.6">
      <c r="B3" s="205" t="s">
        <v>1231</v>
      </c>
      <c r="C3" s="205" t="s">
        <v>1232</v>
      </c>
    </row>
    <row r="4" spans="2:3">
      <c r="B4" s="77">
        <v>78</v>
      </c>
      <c r="C4" s="77">
        <v>31</v>
      </c>
    </row>
    <row r="5" spans="2:3">
      <c r="B5" s="77">
        <v>15</v>
      </c>
      <c r="C5" s="77">
        <v>16</v>
      </c>
    </row>
    <row r="6" spans="2:3">
      <c r="B6" s="77">
        <v>13</v>
      </c>
      <c r="C6" s="77">
        <v>42</v>
      </c>
    </row>
    <row r="7" spans="2:3">
      <c r="B7" s="77">
        <v>70</v>
      </c>
      <c r="C7" s="77">
        <v>46</v>
      </c>
    </row>
    <row r="8" spans="2:3">
      <c r="B8" s="77">
        <v>68</v>
      </c>
      <c r="C8" s="77">
        <v>60</v>
      </c>
    </row>
    <row r="9" spans="2:3">
      <c r="B9" s="77">
        <v>68</v>
      </c>
      <c r="C9" s="77">
        <v>27</v>
      </c>
    </row>
    <row r="10" spans="2:3">
      <c r="B10" s="77">
        <v>62</v>
      </c>
      <c r="C10" s="77">
        <v>41</v>
      </c>
    </row>
    <row r="11" spans="2:3">
      <c r="B11" s="77">
        <v>62</v>
      </c>
      <c r="C11" s="77">
        <v>59</v>
      </c>
    </row>
    <row r="12" spans="2:3">
      <c r="B12" s="77">
        <v>62</v>
      </c>
      <c r="C12" s="77">
        <v>48</v>
      </c>
    </row>
    <row r="13" spans="2:3">
      <c r="B13" s="77">
        <v>60</v>
      </c>
      <c r="C13" s="77">
        <v>49</v>
      </c>
    </row>
    <row r="14" spans="2:3">
      <c r="B14" s="77">
        <v>60</v>
      </c>
      <c r="C14" s="77">
        <v>15</v>
      </c>
    </row>
    <row r="15" spans="2:3">
      <c r="B15" s="77">
        <v>58</v>
      </c>
      <c r="C15" s="77">
        <v>53</v>
      </c>
    </row>
    <row r="16" spans="2:3">
      <c r="B16" s="77">
        <v>56</v>
      </c>
      <c r="C16" s="77">
        <v>59</v>
      </c>
    </row>
    <row r="17" spans="2:3">
      <c r="B17" s="77">
        <v>56</v>
      </c>
      <c r="C17" s="77">
        <v>33</v>
      </c>
    </row>
    <row r="18" spans="2:3">
      <c r="B18" s="77">
        <v>54</v>
      </c>
      <c r="C18" s="77">
        <v>50</v>
      </c>
    </row>
    <row r="19" spans="2:3">
      <c r="B19" s="77">
        <v>54</v>
      </c>
      <c r="C19" s="77">
        <v>51</v>
      </c>
    </row>
    <row r="20" spans="2:3">
      <c r="B20" s="77">
        <v>54</v>
      </c>
      <c r="C20" s="77">
        <v>43</v>
      </c>
    </row>
    <row r="21" spans="2:3">
      <c r="B21" s="77">
        <v>54</v>
      </c>
      <c r="C21" s="77">
        <v>59</v>
      </c>
    </row>
    <row r="22" spans="2:3">
      <c r="B22" s="77">
        <v>54</v>
      </c>
      <c r="C22" s="77">
        <v>53</v>
      </c>
    </row>
    <row r="23" spans="2:3">
      <c r="B23" s="77">
        <v>54</v>
      </c>
      <c r="C23" s="77">
        <v>17</v>
      </c>
    </row>
    <row r="24" spans="2:3">
      <c r="B24" s="77">
        <v>54</v>
      </c>
      <c r="C24" s="77">
        <v>13</v>
      </c>
    </row>
    <row r="25" spans="2:3">
      <c r="B25" s="77">
        <v>54</v>
      </c>
      <c r="C25" s="77">
        <v>50</v>
      </c>
    </row>
    <row r="26" spans="2:3">
      <c r="B26" s="77">
        <v>52</v>
      </c>
      <c r="C26" s="77">
        <v>12</v>
      </c>
    </row>
    <row r="27" spans="2:3">
      <c r="B27" s="77">
        <v>52</v>
      </c>
      <c r="C27" s="77">
        <v>13</v>
      </c>
    </row>
    <row r="28" spans="2:3">
      <c r="B28" s="77">
        <v>50</v>
      </c>
      <c r="C28" s="77">
        <v>36</v>
      </c>
    </row>
    <row r="29" spans="2:3">
      <c r="B29" s="77">
        <v>50</v>
      </c>
      <c r="C29" s="77">
        <v>20</v>
      </c>
    </row>
    <row r="30" spans="2:3">
      <c r="B30" s="77">
        <v>50</v>
      </c>
      <c r="C30" s="77">
        <v>35</v>
      </c>
    </row>
    <row r="31" spans="2:3">
      <c r="B31" s="77">
        <v>48</v>
      </c>
      <c r="C31" s="77">
        <v>24</v>
      </c>
    </row>
    <row r="32" spans="2:3">
      <c r="B32" s="77">
        <v>48</v>
      </c>
      <c r="C32" s="77">
        <v>29</v>
      </c>
    </row>
    <row r="33" spans="2:3">
      <c r="B33" s="77">
        <v>48</v>
      </c>
      <c r="C33" s="77">
        <v>47</v>
      </c>
    </row>
    <row r="34" spans="2:3">
      <c r="B34" s="77">
        <v>48</v>
      </c>
      <c r="C34" s="77">
        <v>10</v>
      </c>
    </row>
    <row r="35" spans="2:3">
      <c r="B35" s="77">
        <v>48</v>
      </c>
      <c r="C35" s="77">
        <v>49</v>
      </c>
    </row>
    <row r="36" spans="2:3">
      <c r="B36" s="77">
        <v>48</v>
      </c>
      <c r="C36" s="77">
        <v>60</v>
      </c>
    </row>
    <row r="37" spans="2:3">
      <c r="B37" s="77">
        <v>46</v>
      </c>
      <c r="C37" s="77">
        <v>25</v>
      </c>
    </row>
    <row r="38" spans="2:3">
      <c r="B38" s="77">
        <v>46</v>
      </c>
      <c r="C38" s="77">
        <v>25</v>
      </c>
    </row>
    <row r="39" spans="2:3">
      <c r="B39" s="77">
        <v>46</v>
      </c>
      <c r="C39" s="77">
        <v>59</v>
      </c>
    </row>
    <row r="40" spans="2:3">
      <c r="B40" s="77">
        <v>46</v>
      </c>
      <c r="C40" s="77">
        <v>20</v>
      </c>
    </row>
    <row r="41" spans="2:3">
      <c r="B41" s="77">
        <v>46</v>
      </c>
      <c r="C41" s="77">
        <v>52</v>
      </c>
    </row>
    <row r="42" spans="2:3">
      <c r="B42" s="77">
        <v>46</v>
      </c>
      <c r="C42" s="77">
        <v>38</v>
      </c>
    </row>
    <row r="43" spans="2:3">
      <c r="B43" s="77">
        <v>46</v>
      </c>
      <c r="C43" s="77">
        <v>37</v>
      </c>
    </row>
    <row r="44" spans="2:3">
      <c r="B44" s="77">
        <v>46</v>
      </c>
      <c r="C44" s="77">
        <v>38</v>
      </c>
    </row>
    <row r="45" spans="2:3">
      <c r="B45" s="77">
        <v>46</v>
      </c>
      <c r="C45" s="77">
        <v>48</v>
      </c>
    </row>
    <row r="46" spans="2:3">
      <c r="B46" s="77">
        <v>44</v>
      </c>
      <c r="C46" s="77">
        <v>19</v>
      </c>
    </row>
    <row r="47" spans="2:3">
      <c r="B47" s="77">
        <v>44</v>
      </c>
      <c r="C47" s="77">
        <v>53</v>
      </c>
    </row>
    <row r="48" spans="2:3">
      <c r="B48" s="77">
        <v>44</v>
      </c>
      <c r="C48" s="77">
        <v>55</v>
      </c>
    </row>
    <row r="49" spans="2:3">
      <c r="B49" s="77">
        <v>44</v>
      </c>
      <c r="C49" s="77">
        <v>20</v>
      </c>
    </row>
    <row r="50" spans="2:3">
      <c r="B50" s="77">
        <v>44</v>
      </c>
      <c r="C50" s="77">
        <v>14</v>
      </c>
    </row>
    <row r="51" spans="2:3">
      <c r="B51" s="77">
        <v>44</v>
      </c>
      <c r="C51" s="77">
        <v>47</v>
      </c>
    </row>
    <row r="52" spans="2:3">
      <c r="B52" s="77">
        <v>44</v>
      </c>
      <c r="C52" s="77">
        <v>23</v>
      </c>
    </row>
    <row r="53" spans="2:3">
      <c r="B53" s="77">
        <v>42</v>
      </c>
      <c r="C53" s="77">
        <v>44</v>
      </c>
    </row>
    <row r="54" spans="2:3">
      <c r="B54" s="77">
        <v>42</v>
      </c>
      <c r="C54" s="77">
        <v>25</v>
      </c>
    </row>
    <row r="55" spans="2:3">
      <c r="B55" s="77">
        <v>42</v>
      </c>
      <c r="C55" s="77">
        <v>26</v>
      </c>
    </row>
    <row r="56" spans="2:3">
      <c r="B56" s="77">
        <v>42</v>
      </c>
      <c r="C56" s="77">
        <v>59</v>
      </c>
    </row>
    <row r="57" spans="2:3">
      <c r="B57" s="77">
        <v>42</v>
      </c>
      <c r="C57" s="77">
        <v>33</v>
      </c>
    </row>
    <row r="58" spans="2:3">
      <c r="B58" s="77">
        <v>42</v>
      </c>
      <c r="C58" s="77">
        <v>21</v>
      </c>
    </row>
    <row r="59" spans="2:3">
      <c r="B59" s="77">
        <v>42</v>
      </c>
      <c r="C59" s="77">
        <v>36</v>
      </c>
    </row>
    <row r="60" spans="2:3">
      <c r="B60" s="77">
        <v>40</v>
      </c>
      <c r="C60" s="77">
        <v>33</v>
      </c>
    </row>
    <row r="61" spans="2:3">
      <c r="B61" s="77">
        <v>40</v>
      </c>
      <c r="C61" s="77">
        <v>26</v>
      </c>
    </row>
    <row r="62" spans="2:3">
      <c r="B62" s="77">
        <v>40</v>
      </c>
      <c r="C62" s="77">
        <v>11</v>
      </c>
    </row>
    <row r="63" spans="2:3">
      <c r="B63" s="77">
        <v>40</v>
      </c>
      <c r="C63" s="77">
        <v>25</v>
      </c>
    </row>
    <row r="64" spans="2:3">
      <c r="B64" s="77">
        <v>38</v>
      </c>
      <c r="C64" s="77">
        <v>30</v>
      </c>
    </row>
    <row r="65" spans="2:3">
      <c r="B65" s="77">
        <v>38</v>
      </c>
      <c r="C65" s="77">
        <v>13</v>
      </c>
    </row>
    <row r="66" spans="2:3">
      <c r="B66" s="77">
        <v>38</v>
      </c>
      <c r="C66" s="77">
        <v>49</v>
      </c>
    </row>
    <row r="67" spans="2:3">
      <c r="B67" s="77">
        <v>38</v>
      </c>
      <c r="C67" s="77">
        <v>13</v>
      </c>
    </row>
    <row r="68" spans="2:3">
      <c r="B68" s="77">
        <v>38</v>
      </c>
      <c r="C68" s="77">
        <v>22</v>
      </c>
    </row>
    <row r="69" spans="2:3">
      <c r="B69" s="77">
        <v>36</v>
      </c>
      <c r="C69" s="77">
        <v>55</v>
      </c>
    </row>
    <row r="70" spans="2:3">
      <c r="B70" s="77">
        <v>36</v>
      </c>
      <c r="C70" s="77">
        <v>45</v>
      </c>
    </row>
    <row r="71" spans="2:3">
      <c r="B71" s="77">
        <v>36</v>
      </c>
      <c r="C71" s="77">
        <v>38</v>
      </c>
    </row>
    <row r="72" spans="2:3">
      <c r="B72" s="77">
        <v>36</v>
      </c>
      <c r="C72" s="77">
        <v>36</v>
      </c>
    </row>
    <row r="73" spans="2:3">
      <c r="B73" s="77">
        <v>36</v>
      </c>
      <c r="C73" s="77">
        <v>30</v>
      </c>
    </row>
    <row r="74" spans="2:3">
      <c r="B74" s="77">
        <v>36</v>
      </c>
      <c r="C74" s="77">
        <v>49</v>
      </c>
    </row>
    <row r="75" spans="2:3">
      <c r="B75" s="77">
        <v>34</v>
      </c>
      <c r="C75" s="77">
        <v>37</v>
      </c>
    </row>
    <row r="76" spans="2:3">
      <c r="B76" s="77">
        <v>34</v>
      </c>
      <c r="C76" s="77">
        <v>10</v>
      </c>
    </row>
    <row r="77" spans="2:3">
      <c r="B77" s="77">
        <v>34</v>
      </c>
      <c r="C77" s="77">
        <v>45</v>
      </c>
    </row>
    <row r="78" spans="2:3">
      <c r="B78" s="77">
        <v>32</v>
      </c>
      <c r="C78" s="77">
        <v>22</v>
      </c>
    </row>
    <row r="79" spans="2:3">
      <c r="B79" s="77">
        <v>32</v>
      </c>
      <c r="C79" s="77">
        <v>29</v>
      </c>
    </row>
    <row r="80" spans="2:3">
      <c r="B80" s="77">
        <v>32</v>
      </c>
      <c r="C80" s="77">
        <v>16</v>
      </c>
    </row>
    <row r="81" spans="2:3">
      <c r="B81" s="77">
        <v>32</v>
      </c>
      <c r="C81" s="77">
        <v>43</v>
      </c>
    </row>
    <row r="82" spans="2:3">
      <c r="B82" s="77">
        <v>32</v>
      </c>
      <c r="C82" s="77">
        <v>13</v>
      </c>
    </row>
    <row r="83" spans="2:3">
      <c r="B83" s="77">
        <v>32</v>
      </c>
      <c r="C83" s="77">
        <v>12</v>
      </c>
    </row>
    <row r="84" spans="2:3">
      <c r="B84" s="77">
        <v>32</v>
      </c>
      <c r="C84" s="77">
        <v>26</v>
      </c>
    </row>
    <row r="85" spans="2:3">
      <c r="B85" s="77">
        <v>32</v>
      </c>
      <c r="C85" s="77">
        <v>59</v>
      </c>
    </row>
    <row r="86" spans="2:3">
      <c r="B86" s="77">
        <v>30</v>
      </c>
      <c r="C86" s="77">
        <v>58</v>
      </c>
    </row>
    <row r="87" spans="2:3">
      <c r="B87" s="77">
        <v>30</v>
      </c>
      <c r="C87" s="77">
        <v>25</v>
      </c>
    </row>
    <row r="88" spans="2:3">
      <c r="B88" s="77">
        <v>30</v>
      </c>
      <c r="C88" s="77">
        <v>40</v>
      </c>
    </row>
    <row r="89" spans="2:3">
      <c r="B89" s="77">
        <v>30</v>
      </c>
      <c r="C89" s="77">
        <v>19</v>
      </c>
    </row>
    <row r="90" spans="2:3">
      <c r="B90" s="77">
        <v>30</v>
      </c>
      <c r="C90" s="77">
        <v>38</v>
      </c>
    </row>
    <row r="91" spans="2:3">
      <c r="B91" s="77">
        <v>30</v>
      </c>
      <c r="C91" s="77">
        <v>60</v>
      </c>
    </row>
    <row r="92" spans="2:3">
      <c r="B92" s="77">
        <v>30</v>
      </c>
      <c r="C92" s="77">
        <v>47</v>
      </c>
    </row>
    <row r="93" spans="2:3">
      <c r="B93" s="77">
        <v>30</v>
      </c>
      <c r="C93" s="77">
        <v>24</v>
      </c>
    </row>
    <row r="94" spans="2:3">
      <c r="B94" s="77">
        <v>28</v>
      </c>
      <c r="C94" s="77">
        <v>35</v>
      </c>
    </row>
    <row r="95" spans="2:3">
      <c r="B95" s="77">
        <v>28</v>
      </c>
      <c r="C95" s="77">
        <v>53</v>
      </c>
    </row>
    <row r="96" spans="2:3">
      <c r="B96" s="77">
        <v>28</v>
      </c>
      <c r="C96" s="77">
        <v>51</v>
      </c>
    </row>
    <row r="97" spans="2:3">
      <c r="B97" s="77">
        <v>28</v>
      </c>
      <c r="C97" s="77">
        <v>26</v>
      </c>
    </row>
    <row r="98" spans="2:3">
      <c r="B98" s="77">
        <v>28</v>
      </c>
      <c r="C98" s="77">
        <v>14</v>
      </c>
    </row>
    <row r="99" spans="2:3">
      <c r="B99" s="77">
        <v>24</v>
      </c>
      <c r="C99" s="77">
        <v>17</v>
      </c>
    </row>
    <row r="100" spans="2:3">
      <c r="B100" s="77">
        <v>22</v>
      </c>
      <c r="C100" s="77">
        <v>21</v>
      </c>
    </row>
    <row r="101" spans="2:3">
      <c r="B101" s="77">
        <v>22</v>
      </c>
      <c r="C101" s="77">
        <v>36</v>
      </c>
    </row>
    <row r="102" spans="2:3">
      <c r="B102" s="77">
        <v>20</v>
      </c>
      <c r="C102" s="77">
        <v>59</v>
      </c>
    </row>
    <row r="103" spans="2:3">
      <c r="B103" s="77">
        <v>20</v>
      </c>
      <c r="C103" s="77">
        <v>47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408D6-7786-4262-BFC7-31F136098296}">
  <sheetPr>
    <tabColor rgb="FFFFC000"/>
  </sheetPr>
  <dimension ref="B2:C17"/>
  <sheetViews>
    <sheetView workbookViewId="0">
      <selection activeCell="I23" sqref="I23"/>
    </sheetView>
  </sheetViews>
  <sheetFormatPr defaultRowHeight="14.4"/>
  <cols>
    <col min="2" max="2" width="11.6640625" bestFit="1" customWidth="1"/>
    <col min="3" max="7" width="11.6640625" customWidth="1"/>
  </cols>
  <sheetData>
    <row r="2" spans="2:3" ht="15" thickBot="1"/>
    <row r="3" spans="2:3" ht="15" thickBot="1">
      <c r="B3" s="206"/>
      <c r="C3" s="210" t="s">
        <v>1241</v>
      </c>
    </row>
    <row r="4" spans="2:3">
      <c r="B4" s="207" t="s">
        <v>1233</v>
      </c>
      <c r="C4" s="211">
        <v>100</v>
      </c>
    </row>
    <row r="5" spans="2:3">
      <c r="B5" s="208" t="s">
        <v>142</v>
      </c>
      <c r="C5" s="212">
        <v>-20</v>
      </c>
    </row>
    <row r="6" spans="2:3">
      <c r="B6" s="208" t="s">
        <v>143</v>
      </c>
      <c r="C6" s="212">
        <v>40</v>
      </c>
    </row>
    <row r="7" spans="2:3">
      <c r="B7" s="208" t="s">
        <v>144</v>
      </c>
      <c r="C7" s="212">
        <v>30</v>
      </c>
    </row>
    <row r="8" spans="2:3">
      <c r="B8" s="208" t="s">
        <v>145</v>
      </c>
      <c r="C8" s="212">
        <v>22</v>
      </c>
    </row>
    <row r="9" spans="2:3">
      <c r="B9" s="208" t="s">
        <v>146</v>
      </c>
      <c r="C9" s="212">
        <v>-80</v>
      </c>
    </row>
    <row r="10" spans="2:3">
      <c r="B10" s="208" t="s">
        <v>147</v>
      </c>
      <c r="C10" s="212">
        <v>5</v>
      </c>
    </row>
    <row r="11" spans="2:3">
      <c r="B11" s="208" t="s">
        <v>148</v>
      </c>
      <c r="C11" s="212">
        <v>12</v>
      </c>
    </row>
    <row r="12" spans="2:3">
      <c r="B12" s="208" t="s">
        <v>149</v>
      </c>
      <c r="C12" s="212">
        <v>-40</v>
      </c>
    </row>
    <row r="13" spans="2:3">
      <c r="B13" s="208" t="s">
        <v>150</v>
      </c>
      <c r="C13" s="212">
        <v>10</v>
      </c>
    </row>
    <row r="14" spans="2:3">
      <c r="B14" s="208" t="s">
        <v>151</v>
      </c>
      <c r="C14" s="212">
        <v>15</v>
      </c>
    </row>
    <row r="15" spans="2:3">
      <c r="B15" s="208" t="s">
        <v>91</v>
      </c>
      <c r="C15" s="212">
        <v>20</v>
      </c>
    </row>
    <row r="16" spans="2:3">
      <c r="B16" s="208" t="s">
        <v>92</v>
      </c>
      <c r="C16" s="212">
        <v>20</v>
      </c>
    </row>
    <row r="17" spans="2:3" ht="15" thickBot="1">
      <c r="B17" s="209" t="s">
        <v>1234</v>
      </c>
      <c r="C17" s="213">
        <f>SUM(C4:C16)</f>
        <v>134</v>
      </c>
    </row>
  </sheetData>
  <phoneticPr fontId="9" type="noConversion"/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1C051-1E2C-41E3-AD90-186D8E48BD8A}">
  <sheetPr>
    <tabColor rgb="FFFFC000"/>
  </sheetPr>
  <dimension ref="A2:B27"/>
  <sheetViews>
    <sheetView workbookViewId="0">
      <selection activeCell="D15" sqref="D15"/>
    </sheetView>
  </sheetViews>
  <sheetFormatPr defaultRowHeight="14.4"/>
  <cols>
    <col min="1" max="1" width="18.44140625" bestFit="1" customWidth="1"/>
  </cols>
  <sheetData>
    <row r="2" spans="1:2">
      <c r="A2" s="214" t="s">
        <v>1235</v>
      </c>
      <c r="B2" s="215" t="s">
        <v>1240</v>
      </c>
    </row>
    <row r="3" spans="1:2">
      <c r="A3" s="216" t="s">
        <v>216</v>
      </c>
      <c r="B3" s="219">
        <v>850</v>
      </c>
    </row>
    <row r="4" spans="1:2">
      <c r="A4" s="216" t="s">
        <v>1236</v>
      </c>
      <c r="B4" s="219">
        <v>600</v>
      </c>
    </row>
    <row r="5" spans="1:2">
      <c r="A5" s="216" t="s">
        <v>1237</v>
      </c>
      <c r="B5" s="219">
        <v>325</v>
      </c>
    </row>
    <row r="6" spans="1:2">
      <c r="A6" s="216" t="s">
        <v>1238</v>
      </c>
      <c r="B6" s="219">
        <v>200</v>
      </c>
    </row>
    <row r="20" spans="1:2">
      <c r="A20" s="214" t="s">
        <v>1235</v>
      </c>
      <c r="B20" s="215" t="s">
        <v>1240</v>
      </c>
    </row>
    <row r="21" spans="1:2">
      <c r="A21" s="216" t="s">
        <v>216</v>
      </c>
      <c r="B21" s="219">
        <v>850</v>
      </c>
    </row>
    <row r="22" spans="1:2">
      <c r="A22" s="216" t="s">
        <v>1239</v>
      </c>
      <c r="B22" s="217">
        <v>80</v>
      </c>
    </row>
    <row r="23" spans="1:2">
      <c r="A23" s="216" t="s">
        <v>1236</v>
      </c>
      <c r="B23" s="219">
        <v>600</v>
      </c>
    </row>
    <row r="24" spans="1:2">
      <c r="A24" s="216" t="s">
        <v>1239</v>
      </c>
      <c r="B24" s="217">
        <v>80</v>
      </c>
    </row>
    <row r="25" spans="1:2">
      <c r="A25" s="216" t="s">
        <v>1237</v>
      </c>
      <c r="B25" s="219">
        <v>325</v>
      </c>
    </row>
    <row r="26" spans="1:2">
      <c r="A26" s="216" t="s">
        <v>1239</v>
      </c>
      <c r="B26" s="217">
        <v>80</v>
      </c>
    </row>
    <row r="27" spans="1:2">
      <c r="A27" s="216" t="s">
        <v>1238</v>
      </c>
      <c r="B27" s="219">
        <v>200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9" tint="0.39997558519241921"/>
  </sheetPr>
  <dimension ref="A4:G89"/>
  <sheetViews>
    <sheetView showGridLines="0" topLeftCell="A4" zoomScale="130" zoomScaleNormal="130" workbookViewId="0">
      <selection activeCell="D6" sqref="D6"/>
    </sheetView>
  </sheetViews>
  <sheetFormatPr defaultColWidth="22.88671875" defaultRowHeight="14.4"/>
  <cols>
    <col min="1" max="1" width="8.109375" style="1" customWidth="1"/>
    <col min="2" max="2" width="19.5546875" style="1" customWidth="1"/>
    <col min="3" max="3" width="12.5546875" style="1" bestFit="1" customWidth="1"/>
    <col min="4" max="5" width="10.109375" style="1" bestFit="1" customWidth="1"/>
    <col min="6" max="6" width="11.109375" style="1" bestFit="1" customWidth="1"/>
    <col min="7" max="7" width="22.88671875" style="1"/>
    <col min="8" max="8" width="13.109375" style="1" customWidth="1"/>
    <col min="9" max="16384" width="22.88671875" style="1"/>
  </cols>
  <sheetData>
    <row r="4" spans="2:6" ht="15.6">
      <c r="B4" s="3" t="s">
        <v>53</v>
      </c>
    </row>
    <row r="5" spans="2:6">
      <c r="B5" s="4"/>
      <c r="C5" s="4" t="s">
        <v>36</v>
      </c>
      <c r="D5" s="4" t="s">
        <v>37</v>
      </c>
      <c r="E5" s="4" t="s">
        <v>38</v>
      </c>
    </row>
    <row r="6" spans="2:6">
      <c r="B6" s="5" t="s">
        <v>28</v>
      </c>
      <c r="C6" s="239">
        <v>117943.60578700402</v>
      </c>
      <c r="D6" s="239">
        <v>380439.21576375351</v>
      </c>
      <c r="E6" s="239">
        <v>462846.08073880128</v>
      </c>
      <c r="F6" s="240">
        <f t="shared" ref="F6:F14" si="0">SUM(C6:E6)</f>
        <v>961228.90228955878</v>
      </c>
    </row>
    <row r="7" spans="2:6">
      <c r="B7" s="5" t="s">
        <v>29</v>
      </c>
      <c r="C7" s="239">
        <v>24304.53443570757</v>
      </c>
      <c r="D7" s="239">
        <v>802648.42567966401</v>
      </c>
      <c r="E7" s="239">
        <v>327504.5375963985</v>
      </c>
      <c r="F7" s="241">
        <f t="shared" si="0"/>
        <v>1154457.4977117702</v>
      </c>
    </row>
    <row r="8" spans="2:6">
      <c r="B8" s="5" t="s">
        <v>30</v>
      </c>
      <c r="C8" s="239">
        <v>313415.70027856267</v>
      </c>
      <c r="D8" s="239">
        <v>779825.60647898749</v>
      </c>
      <c r="E8" s="239">
        <v>904132.33973732626</v>
      </c>
      <c r="F8" s="241">
        <f t="shared" si="0"/>
        <v>1997373.6464948766</v>
      </c>
    </row>
    <row r="9" spans="2:6">
      <c r="B9" s="5" t="s">
        <v>31</v>
      </c>
      <c r="C9" s="239">
        <v>397459.21065891429</v>
      </c>
      <c r="D9" s="239">
        <v>466308.9009030523</v>
      </c>
      <c r="E9" s="239">
        <v>831589.07524858019</v>
      </c>
      <c r="F9" s="241">
        <f t="shared" si="0"/>
        <v>1695357.1868105468</v>
      </c>
    </row>
    <row r="10" spans="2:6">
      <c r="B10" s="5" t="s">
        <v>32</v>
      </c>
      <c r="C10" s="239">
        <v>839626.35878236778</v>
      </c>
      <c r="D10" s="239">
        <v>117786.13518216119</v>
      </c>
      <c r="E10" s="239">
        <v>800466.20991392748</v>
      </c>
      <c r="F10" s="241">
        <f t="shared" si="0"/>
        <v>1757878.7038784565</v>
      </c>
    </row>
    <row r="11" spans="2:6">
      <c r="B11" s="5" t="s">
        <v>33</v>
      </c>
      <c r="C11" s="239">
        <v>622572.23449242779</v>
      </c>
      <c r="D11" s="239">
        <v>976698.81478578469</v>
      </c>
      <c r="E11" s="239">
        <v>807868.28671820567</v>
      </c>
      <c r="F11" s="241">
        <f t="shared" si="0"/>
        <v>2407139.3359964183</v>
      </c>
    </row>
    <row r="12" spans="2:6">
      <c r="B12" s="5" t="s">
        <v>34</v>
      </c>
      <c r="C12" s="239">
        <v>474499.15037473734</v>
      </c>
      <c r="D12" s="239">
        <v>78914.154736285273</v>
      </c>
      <c r="E12" s="239">
        <v>876094.8015246077</v>
      </c>
      <c r="F12" s="241">
        <f t="shared" si="0"/>
        <v>1429508.1066356304</v>
      </c>
    </row>
    <row r="13" spans="2:6">
      <c r="B13" s="5" t="s">
        <v>35</v>
      </c>
      <c r="C13" s="239">
        <v>840582.68213645346</v>
      </c>
      <c r="D13" s="239">
        <v>101804.602845748</v>
      </c>
      <c r="E13" s="239">
        <v>615611.24312289013</v>
      </c>
      <c r="F13" s="241">
        <f t="shared" si="0"/>
        <v>1557998.5281050915</v>
      </c>
    </row>
    <row r="14" spans="2:6">
      <c r="B14" s="1" t="s">
        <v>39</v>
      </c>
      <c r="C14" s="243">
        <f>SUM(C6:C13)</f>
        <v>3630403.4769461751</v>
      </c>
      <c r="D14" s="244">
        <f>SUM(D6:D13)</f>
        <v>3704425.8563754363</v>
      </c>
      <c r="E14" s="244">
        <f>SUM(E6:E13)</f>
        <v>5626112.5746007375</v>
      </c>
      <c r="F14" s="242">
        <f t="shared" si="0"/>
        <v>12960941.90792235</v>
      </c>
    </row>
    <row r="18" spans="3:3" ht="28.8">
      <c r="C18" s="245" t="s">
        <v>1265</v>
      </c>
    </row>
    <row r="36" spans="1:2" ht="15.6">
      <c r="B36" s="6" t="s">
        <v>40</v>
      </c>
    </row>
    <row r="37" spans="1:2">
      <c r="B37" s="8">
        <v>-1890</v>
      </c>
    </row>
    <row r="38" spans="1:2">
      <c r="B38" s="8">
        <v>-525</v>
      </c>
    </row>
    <row r="39" spans="1:2">
      <c r="B39" s="8">
        <v>1982</v>
      </c>
    </row>
    <row r="40" spans="1:2">
      <c r="B40" s="8">
        <v>2744</v>
      </c>
    </row>
    <row r="41" spans="1:2">
      <c r="B41" s="8">
        <v>526</v>
      </c>
    </row>
    <row r="42" spans="1:2">
      <c r="B42" s="8">
        <v>7419</v>
      </c>
    </row>
    <row r="47" spans="1:2" ht="15.6">
      <c r="B47" s="3" t="s">
        <v>24</v>
      </c>
    </row>
    <row r="48" spans="1:2">
      <c r="A48" s="1" t="s">
        <v>41</v>
      </c>
      <c r="B48" s="9">
        <v>0.47</v>
      </c>
    </row>
    <row r="49" spans="1:7">
      <c r="A49" s="1" t="s">
        <v>42</v>
      </c>
      <c r="B49" s="9">
        <v>0.5</v>
      </c>
    </row>
    <row r="50" spans="1:7">
      <c r="A50" s="1" t="s">
        <v>43</v>
      </c>
      <c r="B50" s="9">
        <v>-0.23</v>
      </c>
    </row>
    <row r="51" spans="1:7">
      <c r="A51" s="1" t="s">
        <v>44</v>
      </c>
      <c r="B51" s="9">
        <v>-0.43</v>
      </c>
    </row>
    <row r="56" spans="1:7" ht="15.6">
      <c r="B56" s="3" t="s">
        <v>45</v>
      </c>
    </row>
    <row r="57" spans="1:7">
      <c r="C57" s="7" t="s">
        <v>25</v>
      </c>
      <c r="D57" s="7" t="s">
        <v>26</v>
      </c>
      <c r="E57" s="7" t="s">
        <v>27</v>
      </c>
    </row>
    <row r="58" spans="1:7">
      <c r="B58" s="1" t="s">
        <v>46</v>
      </c>
      <c r="C58" s="10">
        <v>37000</v>
      </c>
      <c r="D58" s="10">
        <v>64000</v>
      </c>
      <c r="E58" s="10">
        <v>24000</v>
      </c>
    </row>
    <row r="59" spans="1:7">
      <c r="B59" s="1" t="s">
        <v>47</v>
      </c>
      <c r="C59" s="10">
        <v>18000</v>
      </c>
      <c r="D59" s="10">
        <v>29000</v>
      </c>
      <c r="E59" s="10">
        <v>58000</v>
      </c>
    </row>
    <row r="60" spans="1:7">
      <c r="B60" s="1" t="s">
        <v>48</v>
      </c>
      <c r="C60" s="11">
        <v>0</v>
      </c>
      <c r="D60" s="10">
        <v>77000</v>
      </c>
      <c r="E60" s="10">
        <v>88000</v>
      </c>
    </row>
    <row r="61" spans="1:7">
      <c r="B61" s="1" t="s">
        <v>49</v>
      </c>
      <c r="C61" s="10">
        <v>16000</v>
      </c>
      <c r="D61" s="10">
        <v>12000</v>
      </c>
      <c r="E61" s="11">
        <v>0</v>
      </c>
      <c r="G61" s="1" t="s">
        <v>46</v>
      </c>
    </row>
    <row r="62" spans="1:7">
      <c r="B62" s="1" t="s">
        <v>50</v>
      </c>
      <c r="C62" s="10">
        <v>65000</v>
      </c>
      <c r="D62" s="10">
        <v>88000</v>
      </c>
      <c r="E62" s="10">
        <v>16000</v>
      </c>
      <c r="G62" s="1" t="s">
        <v>47</v>
      </c>
    </row>
    <row r="63" spans="1:7">
      <c r="G63" s="1" t="s">
        <v>48</v>
      </c>
    </row>
    <row r="64" spans="1:7">
      <c r="G64" s="1" t="s">
        <v>49</v>
      </c>
    </row>
    <row r="65" spans="2:7">
      <c r="G65" s="1" t="s">
        <v>50</v>
      </c>
    </row>
    <row r="70" spans="2:7" ht="15.6">
      <c r="B70" s="3" t="s">
        <v>51</v>
      </c>
    </row>
    <row r="71" spans="2:7">
      <c r="B71" s="8">
        <v>733</v>
      </c>
    </row>
    <row r="72" spans="2:7">
      <c r="B72" s="8">
        <v>309</v>
      </c>
    </row>
    <row r="73" spans="2:7">
      <c r="B73" s="8">
        <v>281</v>
      </c>
    </row>
    <row r="74" spans="2:7">
      <c r="B74" s="8">
        <v>790</v>
      </c>
    </row>
    <row r="75" spans="2:7">
      <c r="B75" s="8">
        <v>709</v>
      </c>
    </row>
    <row r="76" spans="2:7">
      <c r="B76" s="8">
        <v>500</v>
      </c>
    </row>
    <row r="77" spans="2:7">
      <c r="B77" s="8">
        <v>624</v>
      </c>
    </row>
    <row r="78" spans="2:7">
      <c r="B78" s="8">
        <v>341</v>
      </c>
    </row>
    <row r="82" spans="2:2" ht="15.6">
      <c r="B82" s="3" t="s">
        <v>52</v>
      </c>
    </row>
    <row r="83" spans="2:2">
      <c r="B83" s="12">
        <v>41275</v>
      </c>
    </row>
    <row r="84" spans="2:2">
      <c r="B84" s="12">
        <v>41275</v>
      </c>
    </row>
    <row r="85" spans="2:2">
      <c r="B85" s="12">
        <v>41306</v>
      </c>
    </row>
    <row r="86" spans="2:2">
      <c r="B86" s="12">
        <v>41334</v>
      </c>
    </row>
    <row r="87" spans="2:2">
      <c r="B87" s="12">
        <v>41365</v>
      </c>
    </row>
    <row r="88" spans="2:2">
      <c r="B88" s="12">
        <v>41305.819435185185</v>
      </c>
    </row>
    <row r="89" spans="2:2">
      <c r="B89" s="12">
        <v>41305.821446759262</v>
      </c>
    </row>
  </sheetData>
  <phoneticPr fontId="9" type="noConversion"/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5730D-4D12-4B30-BB49-CCE5396324D5}">
  <sheetPr>
    <tabColor rgb="FFFFC000"/>
  </sheetPr>
  <dimension ref="A1:D10"/>
  <sheetViews>
    <sheetView workbookViewId="0">
      <selection activeCell="P4" sqref="P4"/>
    </sheetView>
  </sheetViews>
  <sheetFormatPr defaultRowHeight="14.4"/>
  <cols>
    <col min="1" max="1" width="13.44140625" bestFit="1" customWidth="1"/>
    <col min="2" max="2" width="7" bestFit="1" customWidth="1"/>
    <col min="3" max="3" width="7.88671875" bestFit="1" customWidth="1"/>
    <col min="4" max="4" width="7.77734375" bestFit="1" customWidth="1"/>
  </cols>
  <sheetData>
    <row r="1" spans="1:4">
      <c r="A1" s="126" t="s">
        <v>213</v>
      </c>
      <c r="B1" s="105" t="s">
        <v>142</v>
      </c>
      <c r="C1" s="105" t="s">
        <v>143</v>
      </c>
      <c r="D1" s="105" t="s">
        <v>144</v>
      </c>
    </row>
    <row r="2" spans="1:4">
      <c r="A2" s="83" t="s">
        <v>176</v>
      </c>
      <c r="B2" s="220">
        <v>981</v>
      </c>
      <c r="C2" s="220">
        <v>213</v>
      </c>
      <c r="D2" s="220">
        <v>688</v>
      </c>
    </row>
    <row r="3" spans="1:4">
      <c r="A3" s="83" t="s">
        <v>177</v>
      </c>
      <c r="B3" s="220">
        <v>680</v>
      </c>
      <c r="C3" s="220">
        <v>454</v>
      </c>
      <c r="D3" s="220">
        <v>564</v>
      </c>
    </row>
    <row r="4" spans="1:4">
      <c r="A4" s="83" t="s">
        <v>178</v>
      </c>
      <c r="B4" s="220">
        <v>854</v>
      </c>
      <c r="C4" s="220">
        <v>500</v>
      </c>
      <c r="D4" s="220">
        <v>380</v>
      </c>
    </row>
    <row r="5" spans="1:4">
      <c r="A5" s="83" t="s">
        <v>179</v>
      </c>
      <c r="B5" s="220">
        <v>639</v>
      </c>
      <c r="C5" s="220">
        <v>778</v>
      </c>
      <c r="D5" s="220">
        <v>810</v>
      </c>
    </row>
    <row r="6" spans="1:4">
      <c r="A6" s="83" t="s">
        <v>180</v>
      </c>
      <c r="B6" s="220">
        <v>269</v>
      </c>
      <c r="C6" s="220">
        <v>604</v>
      </c>
      <c r="D6" s="220">
        <v>277</v>
      </c>
    </row>
    <row r="7" spans="1:4">
      <c r="A7" s="83" t="s">
        <v>181</v>
      </c>
      <c r="B7" s="220">
        <v>387</v>
      </c>
      <c r="C7" s="220">
        <v>895</v>
      </c>
      <c r="D7" s="220">
        <v>948</v>
      </c>
    </row>
    <row r="8" spans="1:4">
      <c r="A8" s="107" t="s">
        <v>210</v>
      </c>
      <c r="B8" s="220">
        <v>775</v>
      </c>
      <c r="C8" s="220">
        <v>152</v>
      </c>
      <c r="D8" s="220">
        <v>706</v>
      </c>
    </row>
    <row r="9" spans="1:4">
      <c r="A9" s="107" t="s">
        <v>211</v>
      </c>
      <c r="B9" s="220">
        <v>754</v>
      </c>
      <c r="C9" s="220">
        <v>841</v>
      </c>
      <c r="D9" s="220">
        <v>107</v>
      </c>
    </row>
    <row r="10" spans="1:4">
      <c r="A10" s="107" t="s">
        <v>212</v>
      </c>
      <c r="B10" s="220">
        <v>308</v>
      </c>
      <c r="C10" s="220">
        <v>926</v>
      </c>
      <c r="D10" s="220">
        <v>764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070F1-64EE-43CE-884E-591D0C9DD76F}">
  <sheetPr>
    <tabColor theme="5" tint="-0.249977111117893"/>
  </sheetPr>
  <dimension ref="B2:Q660"/>
  <sheetViews>
    <sheetView showGridLines="0" topLeftCell="B1" zoomScale="110" zoomScaleNormal="110" workbookViewId="0">
      <selection activeCell="I7" sqref="I7"/>
    </sheetView>
  </sheetViews>
  <sheetFormatPr defaultRowHeight="14.4"/>
  <cols>
    <col min="1" max="1" width="10" customWidth="1"/>
    <col min="2" max="2" width="4.88671875" customWidth="1"/>
    <col min="3" max="3" width="15.33203125" bestFit="1" customWidth="1"/>
    <col min="4" max="4" width="12.109375" bestFit="1" customWidth="1"/>
    <col min="6" max="6" width="12.109375" bestFit="1" customWidth="1"/>
    <col min="7" max="7" width="4.33203125" customWidth="1"/>
    <col min="10" max="10" width="8.88671875" style="30"/>
    <col min="11" max="11" width="19.109375" customWidth="1"/>
    <col min="12" max="12" width="16.77734375" customWidth="1"/>
    <col min="13" max="13" width="18.33203125" customWidth="1"/>
    <col min="15" max="15" width="22.109375" customWidth="1"/>
    <col min="16" max="16" width="9.88671875" customWidth="1"/>
    <col min="17" max="17" width="12.109375" customWidth="1"/>
    <col min="18" max="18" width="11.109375" bestFit="1" customWidth="1"/>
    <col min="20" max="20" width="12.109375" bestFit="1" customWidth="1"/>
    <col min="21" max="21" width="9.77734375" bestFit="1" customWidth="1"/>
  </cols>
  <sheetData>
    <row r="2" spans="2:17" ht="15" thickBot="1">
      <c r="O2" s="76" t="s">
        <v>218</v>
      </c>
      <c r="P2" s="130">
        <v>1</v>
      </c>
    </row>
    <row r="3" spans="2:17" ht="18">
      <c r="B3" s="131"/>
      <c r="C3" s="314" t="s">
        <v>235</v>
      </c>
      <c r="D3" s="314"/>
      <c r="E3" s="314"/>
      <c r="F3" s="314"/>
      <c r="G3" s="132"/>
      <c r="J3" s="30" t="s">
        <v>231</v>
      </c>
      <c r="K3" s="30" t="s">
        <v>232</v>
      </c>
      <c r="L3" s="30" t="s">
        <v>233</v>
      </c>
      <c r="M3" s="30" t="s">
        <v>234</v>
      </c>
      <c r="O3" s="76" t="s">
        <v>219</v>
      </c>
      <c r="P3" s="130">
        <v>2</v>
      </c>
    </row>
    <row r="4" spans="2:17">
      <c r="B4" s="133"/>
      <c r="G4" s="134"/>
      <c r="J4"/>
    </row>
    <row r="5" spans="2:17">
      <c r="B5" s="133"/>
      <c r="C5" s="136" t="s">
        <v>237</v>
      </c>
      <c r="D5" s="137">
        <v>1000000</v>
      </c>
      <c r="F5" s="138" t="s">
        <v>236</v>
      </c>
      <c r="G5" s="134"/>
      <c r="J5"/>
    </row>
    <row r="6" spans="2:17">
      <c r="B6" s="133"/>
      <c r="G6" s="134"/>
      <c r="J6"/>
      <c r="O6" s="76" t="s">
        <v>220</v>
      </c>
      <c r="P6" s="130">
        <v>90</v>
      </c>
    </row>
    <row r="7" spans="2:17">
      <c r="B7" s="133"/>
      <c r="C7" s="136" t="s">
        <v>238</v>
      </c>
      <c r="D7" s="137">
        <v>0</v>
      </c>
      <c r="F7" s="139">
        <f>D5-D7</f>
        <v>1000000</v>
      </c>
      <c r="G7" s="134"/>
      <c r="J7"/>
    </row>
    <row r="8" spans="2:17">
      <c r="B8" s="133"/>
      <c r="G8" s="134"/>
      <c r="J8"/>
      <c r="O8" s="76" t="s">
        <v>221</v>
      </c>
      <c r="P8" s="140">
        <f>E16/VLOOKUP(P2,O16:P19,2,0)</f>
        <v>0.09</v>
      </c>
    </row>
    <row r="9" spans="2:17" ht="15" customHeight="1">
      <c r="B9" s="133"/>
      <c r="G9" s="134"/>
      <c r="J9"/>
      <c r="O9" s="76" t="s">
        <v>222</v>
      </c>
      <c r="P9" s="76" t="b">
        <v>1</v>
      </c>
    </row>
    <row r="10" spans="2:17">
      <c r="B10" s="133"/>
      <c r="C10" s="141" t="s">
        <v>239</v>
      </c>
      <c r="E10" s="315" t="s">
        <v>240</v>
      </c>
      <c r="F10" s="315"/>
      <c r="G10" s="134"/>
      <c r="J10"/>
    </row>
    <row r="11" spans="2:17">
      <c r="B11" s="133"/>
      <c r="C11" s="143">
        <v>10</v>
      </c>
      <c r="G11" s="134"/>
      <c r="J11"/>
      <c r="O11" s="76" t="s">
        <v>223</v>
      </c>
    </row>
    <row r="12" spans="2:17">
      <c r="B12" s="133"/>
      <c r="G12" s="134"/>
      <c r="J12"/>
      <c r="O12" s="76" t="s">
        <v>224</v>
      </c>
    </row>
    <row r="13" spans="2:17">
      <c r="B13" s="133"/>
      <c r="C13" s="144" t="s">
        <v>218</v>
      </c>
      <c r="E13" s="315" t="s">
        <v>241</v>
      </c>
      <c r="F13" s="315"/>
      <c r="G13" s="134"/>
      <c r="J13"/>
    </row>
    <row r="14" spans="2:17">
      <c r="B14" s="133"/>
      <c r="E14" s="145"/>
      <c r="F14" s="146"/>
      <c r="G14" s="134"/>
      <c r="J14"/>
    </row>
    <row r="15" spans="2:17">
      <c r="B15" s="133"/>
      <c r="E15" s="147"/>
      <c r="F15" s="148"/>
      <c r="G15" s="134"/>
      <c r="J15"/>
      <c r="O15" s="77" t="s">
        <v>218</v>
      </c>
      <c r="P15" s="77" t="s">
        <v>225</v>
      </c>
    </row>
    <row r="16" spans="2:17">
      <c r="B16" s="133"/>
      <c r="E16" s="316">
        <f>P6/1000</f>
        <v>0.09</v>
      </c>
      <c r="F16" s="316"/>
      <c r="G16" s="134"/>
      <c r="J16"/>
      <c r="O16" s="77">
        <v>1</v>
      </c>
      <c r="P16" s="77">
        <v>1</v>
      </c>
      <c r="Q16" s="76" t="s">
        <v>226</v>
      </c>
    </row>
    <row r="17" spans="2:17">
      <c r="B17" s="133"/>
      <c r="G17" s="134"/>
      <c r="J17"/>
      <c r="O17" s="77">
        <v>2</v>
      </c>
      <c r="P17" s="77">
        <v>2</v>
      </c>
      <c r="Q17" s="76" t="s">
        <v>227</v>
      </c>
    </row>
    <row r="18" spans="2:17">
      <c r="B18" s="133"/>
      <c r="E18" s="142" t="s">
        <v>242</v>
      </c>
      <c r="G18" s="134"/>
      <c r="J18"/>
      <c r="O18" s="77">
        <v>3</v>
      </c>
      <c r="P18" s="77">
        <v>4</v>
      </c>
      <c r="Q18" s="76" t="s">
        <v>228</v>
      </c>
    </row>
    <row r="19" spans="2:17">
      <c r="B19" s="133"/>
      <c r="G19" s="134"/>
      <c r="J19"/>
      <c r="O19" s="77">
        <v>4</v>
      </c>
      <c r="P19" s="77">
        <v>12</v>
      </c>
      <c r="Q19" s="76" t="s">
        <v>229</v>
      </c>
    </row>
    <row r="20" spans="2:17" ht="16.5" customHeight="1">
      <c r="B20" s="133"/>
      <c r="C20" s="317" t="str">
        <f>CONCATENATE(VLOOKUP(P2,O16:Q19,3,0)," ","törlesztés:")</f>
        <v>Éves törlesztés:</v>
      </c>
      <c r="D20" s="317"/>
      <c r="E20" s="318">
        <f>PMT(E16/VLOOKUP(P2,O16:P19,2,0),C11*VLOOKUP(P2,O16:P19,2,0),-F7,,VLOOKUP(P3,O22:P23,2,0))</f>
        <v>155820.08990903376</v>
      </c>
      <c r="F20" s="318"/>
      <c r="G20" s="134"/>
      <c r="J20"/>
    </row>
    <row r="21" spans="2:17" ht="15" thickBot="1">
      <c r="B21" s="149"/>
      <c r="C21" s="150"/>
      <c r="D21" s="150"/>
      <c r="E21" s="150"/>
      <c r="F21" s="150"/>
      <c r="G21" s="151"/>
      <c r="J21"/>
      <c r="O21" s="77" t="s">
        <v>230</v>
      </c>
      <c r="P21" s="77" t="s">
        <v>217</v>
      </c>
    </row>
    <row r="22" spans="2:17">
      <c r="J22"/>
      <c r="O22" s="77">
        <v>1</v>
      </c>
      <c r="P22" s="77">
        <v>1</v>
      </c>
    </row>
    <row r="23" spans="2:17">
      <c r="J23"/>
      <c r="O23" s="77">
        <v>2</v>
      </c>
      <c r="P23" s="77">
        <v>0</v>
      </c>
    </row>
    <row r="24" spans="2:17">
      <c r="J24"/>
    </row>
    <row r="25" spans="2:17">
      <c r="J25"/>
    </row>
    <row r="26" spans="2:17">
      <c r="J26"/>
    </row>
    <row r="27" spans="2:17">
      <c r="J27"/>
    </row>
    <row r="28" spans="2:17">
      <c r="J28"/>
    </row>
    <row r="29" spans="2:17">
      <c r="J29"/>
    </row>
    <row r="30" spans="2:17">
      <c r="J30"/>
    </row>
    <row r="31" spans="2:17">
      <c r="J31"/>
    </row>
    <row r="32" spans="2:17">
      <c r="J32"/>
    </row>
    <row r="33" spans="10:10">
      <c r="J33"/>
    </row>
    <row r="34" spans="10:10">
      <c r="J34"/>
    </row>
    <row r="35" spans="10:10">
      <c r="J35"/>
    </row>
    <row r="36" spans="10:10">
      <c r="J36"/>
    </row>
    <row r="37" spans="10:10">
      <c r="J37"/>
    </row>
    <row r="38" spans="10:10">
      <c r="J38"/>
    </row>
    <row r="39" spans="10:10">
      <c r="J39"/>
    </row>
    <row r="40" spans="10:10">
      <c r="J40"/>
    </row>
    <row r="41" spans="10:10">
      <c r="J41"/>
    </row>
    <row r="42" spans="10:10">
      <c r="J42"/>
    </row>
    <row r="43" spans="10:10">
      <c r="J43"/>
    </row>
    <row r="44" spans="10:10">
      <c r="J44"/>
    </row>
    <row r="45" spans="10:10">
      <c r="J45"/>
    </row>
    <row r="46" spans="10:10">
      <c r="J46"/>
    </row>
    <row r="47" spans="10:10">
      <c r="J47"/>
    </row>
    <row r="48" spans="10:10">
      <c r="J48"/>
    </row>
    <row r="49" spans="10:10">
      <c r="J49"/>
    </row>
    <row r="50" spans="10:10">
      <c r="J50"/>
    </row>
    <row r="51" spans="10:10">
      <c r="J51"/>
    </row>
    <row r="52" spans="10:10">
      <c r="J52"/>
    </row>
    <row r="53" spans="10:10">
      <c r="J53"/>
    </row>
    <row r="54" spans="10:10">
      <c r="J54"/>
    </row>
    <row r="55" spans="10:10">
      <c r="J55"/>
    </row>
    <row r="56" spans="10:10">
      <c r="J56"/>
    </row>
    <row r="57" spans="10:10">
      <c r="J57"/>
    </row>
    <row r="58" spans="10:10">
      <c r="J58"/>
    </row>
    <row r="59" spans="10:10">
      <c r="J59"/>
    </row>
    <row r="60" spans="10:10">
      <c r="J60"/>
    </row>
    <row r="61" spans="10:10">
      <c r="J61"/>
    </row>
    <row r="62" spans="10:10">
      <c r="J62"/>
    </row>
    <row r="63" spans="10:10">
      <c r="J63"/>
    </row>
    <row r="64" spans="10:10">
      <c r="J64"/>
    </row>
    <row r="65" spans="10:10">
      <c r="J65"/>
    </row>
    <row r="66" spans="10:10">
      <c r="J66"/>
    </row>
    <row r="67" spans="10:10">
      <c r="J67"/>
    </row>
    <row r="68" spans="10:10">
      <c r="J68"/>
    </row>
    <row r="69" spans="10:10">
      <c r="J69"/>
    </row>
    <row r="70" spans="10:10">
      <c r="J70"/>
    </row>
    <row r="71" spans="10:10">
      <c r="J71"/>
    </row>
    <row r="72" spans="10:10">
      <c r="J72"/>
    </row>
    <row r="73" spans="10:10">
      <c r="J73"/>
    </row>
    <row r="74" spans="10:10">
      <c r="J74"/>
    </row>
    <row r="75" spans="10:10">
      <c r="J75"/>
    </row>
    <row r="76" spans="10:10">
      <c r="J76"/>
    </row>
    <row r="77" spans="10:10">
      <c r="J77"/>
    </row>
    <row r="78" spans="10:10">
      <c r="J78"/>
    </row>
    <row r="79" spans="10:10">
      <c r="J79"/>
    </row>
    <row r="80" spans="10:10">
      <c r="J80"/>
    </row>
    <row r="81" spans="10:10">
      <c r="J81"/>
    </row>
    <row r="82" spans="10:10">
      <c r="J82"/>
    </row>
    <row r="83" spans="10:10">
      <c r="J83"/>
    </row>
    <row r="84" spans="10:10">
      <c r="J84"/>
    </row>
    <row r="85" spans="10:10">
      <c r="J85"/>
    </row>
    <row r="86" spans="10:10">
      <c r="J86"/>
    </row>
    <row r="87" spans="10:10">
      <c r="J87"/>
    </row>
    <row r="88" spans="10:10">
      <c r="J88"/>
    </row>
    <row r="89" spans="10:10">
      <c r="J89"/>
    </row>
    <row r="90" spans="10:10">
      <c r="J90"/>
    </row>
    <row r="91" spans="10:10">
      <c r="J91"/>
    </row>
    <row r="92" spans="10:10">
      <c r="J92"/>
    </row>
    <row r="93" spans="10:10">
      <c r="J93"/>
    </row>
    <row r="94" spans="10:10">
      <c r="J94"/>
    </row>
    <row r="95" spans="10:10">
      <c r="J95"/>
    </row>
    <row r="96" spans="10:10">
      <c r="J96"/>
    </row>
    <row r="97" spans="10:10">
      <c r="J97"/>
    </row>
    <row r="98" spans="10:10">
      <c r="J98"/>
    </row>
    <row r="99" spans="10:10">
      <c r="J99"/>
    </row>
    <row r="100" spans="10:10">
      <c r="J100"/>
    </row>
    <row r="101" spans="10:10">
      <c r="J101"/>
    </row>
    <row r="102" spans="10:10">
      <c r="J102"/>
    </row>
    <row r="103" spans="10:10">
      <c r="J103"/>
    </row>
    <row r="104" spans="10:10">
      <c r="J104"/>
    </row>
    <row r="105" spans="10:10">
      <c r="J105"/>
    </row>
    <row r="106" spans="10:10">
      <c r="J106"/>
    </row>
    <row r="107" spans="10:10">
      <c r="J107"/>
    </row>
    <row r="108" spans="10:10">
      <c r="J108"/>
    </row>
    <row r="109" spans="10:10">
      <c r="J109"/>
    </row>
    <row r="110" spans="10:10">
      <c r="J110"/>
    </row>
    <row r="111" spans="10:10">
      <c r="J111"/>
    </row>
    <row r="112" spans="10:10">
      <c r="J112"/>
    </row>
    <row r="113" spans="10:10">
      <c r="J113"/>
    </row>
    <row r="114" spans="10:10">
      <c r="J114"/>
    </row>
    <row r="115" spans="10:10">
      <c r="J115"/>
    </row>
    <row r="116" spans="10:10">
      <c r="J116"/>
    </row>
    <row r="117" spans="10:10">
      <c r="J117"/>
    </row>
    <row r="118" spans="10:10">
      <c r="J118"/>
    </row>
    <row r="119" spans="10:10">
      <c r="J119"/>
    </row>
    <row r="120" spans="10:10">
      <c r="J120"/>
    </row>
    <row r="121" spans="10:10">
      <c r="J121"/>
    </row>
    <row r="122" spans="10:10">
      <c r="J122"/>
    </row>
    <row r="123" spans="10:10">
      <c r="J123"/>
    </row>
    <row r="128" spans="10:10">
      <c r="J128"/>
    </row>
    <row r="129" spans="10:10">
      <c r="J129"/>
    </row>
    <row r="130" spans="10:10">
      <c r="J130"/>
    </row>
    <row r="131" spans="10:10">
      <c r="J131"/>
    </row>
    <row r="132" spans="10:10">
      <c r="J132"/>
    </row>
    <row r="133" spans="10:10">
      <c r="J133"/>
    </row>
    <row r="134" spans="10:10">
      <c r="J134"/>
    </row>
    <row r="135" spans="10:10">
      <c r="J135"/>
    </row>
    <row r="136" spans="10:10">
      <c r="J136"/>
    </row>
    <row r="137" spans="10:10">
      <c r="J137"/>
    </row>
    <row r="138" spans="10:10">
      <c r="J138"/>
    </row>
    <row r="139" spans="10:10">
      <c r="J139"/>
    </row>
    <row r="140" spans="10:10">
      <c r="J140"/>
    </row>
    <row r="141" spans="10:10">
      <c r="J141"/>
    </row>
    <row r="142" spans="10:10">
      <c r="J142"/>
    </row>
    <row r="143" spans="10:10">
      <c r="J143"/>
    </row>
    <row r="144" spans="10:10">
      <c r="J144"/>
    </row>
    <row r="145" spans="10:10">
      <c r="J145"/>
    </row>
    <row r="146" spans="10:10">
      <c r="J146"/>
    </row>
    <row r="147" spans="10:10">
      <c r="J147"/>
    </row>
    <row r="148" spans="10:10">
      <c r="J148"/>
    </row>
    <row r="149" spans="10:10">
      <c r="J149"/>
    </row>
    <row r="150" spans="10:10">
      <c r="J150"/>
    </row>
    <row r="151" spans="10:10">
      <c r="J151"/>
    </row>
    <row r="152" spans="10:10">
      <c r="J152"/>
    </row>
    <row r="153" spans="10:10">
      <c r="J153"/>
    </row>
    <row r="154" spans="10:10">
      <c r="J154"/>
    </row>
    <row r="155" spans="10:10">
      <c r="J155"/>
    </row>
    <row r="156" spans="10:10">
      <c r="J156"/>
    </row>
    <row r="157" spans="10:10">
      <c r="J157"/>
    </row>
    <row r="158" spans="10:10">
      <c r="J158"/>
    </row>
    <row r="159" spans="10:10">
      <c r="J159"/>
    </row>
    <row r="160" spans="10:10">
      <c r="J160"/>
    </row>
    <row r="161" spans="10:10">
      <c r="J161"/>
    </row>
    <row r="162" spans="10:10">
      <c r="J162"/>
    </row>
    <row r="163" spans="10:10">
      <c r="J163"/>
    </row>
    <row r="164" spans="10:10">
      <c r="J164"/>
    </row>
    <row r="165" spans="10:10">
      <c r="J165"/>
    </row>
    <row r="166" spans="10:10">
      <c r="J166"/>
    </row>
    <row r="167" spans="10:10">
      <c r="J167"/>
    </row>
    <row r="168" spans="10:10">
      <c r="J168"/>
    </row>
    <row r="169" spans="10:10">
      <c r="J169"/>
    </row>
    <row r="170" spans="10:10">
      <c r="J170"/>
    </row>
    <row r="171" spans="10:10">
      <c r="J171"/>
    </row>
    <row r="172" spans="10:10">
      <c r="J172"/>
    </row>
    <row r="173" spans="10:10">
      <c r="J173"/>
    </row>
    <row r="174" spans="10:10">
      <c r="J174"/>
    </row>
    <row r="175" spans="10:10">
      <c r="J175"/>
    </row>
    <row r="176" spans="10:10">
      <c r="J176"/>
    </row>
    <row r="177" spans="10:10">
      <c r="J177"/>
    </row>
    <row r="178" spans="10:10">
      <c r="J178"/>
    </row>
    <row r="179" spans="10:10">
      <c r="J179"/>
    </row>
    <row r="180" spans="10:10">
      <c r="J180"/>
    </row>
    <row r="181" spans="10:10">
      <c r="J181"/>
    </row>
    <row r="182" spans="10:10">
      <c r="J182"/>
    </row>
    <row r="183" spans="10:10">
      <c r="J183"/>
    </row>
    <row r="184" spans="10:10">
      <c r="J184"/>
    </row>
    <row r="185" spans="10:10">
      <c r="J185"/>
    </row>
    <row r="186" spans="10:10">
      <c r="J186"/>
    </row>
    <row r="187" spans="10:10">
      <c r="J187"/>
    </row>
    <row r="188" spans="10:10">
      <c r="J188"/>
    </row>
    <row r="189" spans="10:10">
      <c r="J189"/>
    </row>
    <row r="190" spans="10:10">
      <c r="J190"/>
    </row>
    <row r="191" spans="10:10">
      <c r="J191"/>
    </row>
    <row r="192" spans="10:10">
      <c r="J192"/>
    </row>
    <row r="193" spans="10:10">
      <c r="J193"/>
    </row>
    <row r="194" spans="10:10">
      <c r="J194"/>
    </row>
    <row r="195" spans="10:10">
      <c r="J195"/>
    </row>
    <row r="196" spans="10:10">
      <c r="J196"/>
    </row>
    <row r="197" spans="10:10">
      <c r="J197"/>
    </row>
    <row r="198" spans="10:10">
      <c r="J198"/>
    </row>
    <row r="199" spans="10:10">
      <c r="J199"/>
    </row>
    <row r="200" spans="10:10">
      <c r="J200"/>
    </row>
    <row r="201" spans="10:10">
      <c r="J201"/>
    </row>
    <row r="202" spans="10:10">
      <c r="J202"/>
    </row>
    <row r="203" spans="10:10">
      <c r="J203"/>
    </row>
    <row r="204" spans="10:10">
      <c r="J204"/>
    </row>
    <row r="205" spans="10:10">
      <c r="J205"/>
    </row>
    <row r="206" spans="10:10">
      <c r="J206"/>
    </row>
    <row r="207" spans="10:10">
      <c r="J207"/>
    </row>
    <row r="208" spans="10:10">
      <c r="J208"/>
    </row>
    <row r="209" spans="10:10">
      <c r="J209"/>
    </row>
    <row r="210" spans="10:10">
      <c r="J210"/>
    </row>
    <row r="211" spans="10:10">
      <c r="J211"/>
    </row>
    <row r="212" spans="10:10">
      <c r="J212"/>
    </row>
    <row r="213" spans="10:10">
      <c r="J213"/>
    </row>
    <row r="214" spans="10:10">
      <c r="J214"/>
    </row>
    <row r="215" spans="10:10">
      <c r="J215"/>
    </row>
    <row r="216" spans="10:10">
      <c r="J216"/>
    </row>
    <row r="217" spans="10:10">
      <c r="J217"/>
    </row>
    <row r="218" spans="10:10">
      <c r="J218"/>
    </row>
    <row r="219" spans="10:10">
      <c r="J219"/>
    </row>
    <row r="220" spans="10:10">
      <c r="J220"/>
    </row>
    <row r="221" spans="10:10">
      <c r="J221"/>
    </row>
    <row r="222" spans="10:10">
      <c r="J222"/>
    </row>
    <row r="223" spans="10:10">
      <c r="J223"/>
    </row>
    <row r="224" spans="10:10">
      <c r="J224"/>
    </row>
    <row r="225" spans="10:10">
      <c r="J225"/>
    </row>
    <row r="226" spans="10:10">
      <c r="J226"/>
    </row>
    <row r="227" spans="10:10">
      <c r="J227"/>
    </row>
    <row r="228" spans="10:10">
      <c r="J228"/>
    </row>
    <row r="229" spans="10:10">
      <c r="J229"/>
    </row>
    <row r="230" spans="10:10">
      <c r="J230"/>
    </row>
    <row r="231" spans="10:10">
      <c r="J231"/>
    </row>
    <row r="232" spans="10:10">
      <c r="J232"/>
    </row>
    <row r="233" spans="10:10">
      <c r="J233"/>
    </row>
    <row r="234" spans="10:10">
      <c r="J234"/>
    </row>
    <row r="235" spans="10:10">
      <c r="J235"/>
    </row>
    <row r="236" spans="10:10">
      <c r="J236"/>
    </row>
    <row r="237" spans="10:10">
      <c r="J237"/>
    </row>
    <row r="238" spans="10:10">
      <c r="J238"/>
    </row>
    <row r="239" spans="10:10">
      <c r="J239"/>
    </row>
    <row r="240" spans="10:10">
      <c r="J240"/>
    </row>
    <row r="241" spans="10:10">
      <c r="J241"/>
    </row>
    <row r="242" spans="10:10">
      <c r="J242"/>
    </row>
    <row r="243" spans="10:10">
      <c r="J243"/>
    </row>
    <row r="244" spans="10:10">
      <c r="J244"/>
    </row>
    <row r="245" spans="10:10">
      <c r="J245"/>
    </row>
    <row r="246" spans="10:10">
      <c r="J246"/>
    </row>
    <row r="247" spans="10:10">
      <c r="J247"/>
    </row>
    <row r="248" spans="10:10">
      <c r="J248"/>
    </row>
    <row r="249" spans="10:10">
      <c r="J249"/>
    </row>
    <row r="250" spans="10:10">
      <c r="J250"/>
    </row>
    <row r="251" spans="10:10">
      <c r="J251"/>
    </row>
    <row r="252" spans="10:10">
      <c r="J252"/>
    </row>
    <row r="253" spans="10:10">
      <c r="J253"/>
    </row>
    <row r="254" spans="10:10">
      <c r="J254"/>
    </row>
    <row r="255" spans="10:10">
      <c r="J255"/>
    </row>
    <row r="256" spans="10:10">
      <c r="J256"/>
    </row>
    <row r="257" spans="10:10">
      <c r="J257"/>
    </row>
    <row r="258" spans="10:10">
      <c r="J258"/>
    </row>
    <row r="259" spans="10:10">
      <c r="J259"/>
    </row>
    <row r="260" spans="10:10">
      <c r="J260"/>
    </row>
    <row r="261" spans="10:10">
      <c r="J261"/>
    </row>
    <row r="262" spans="10:10">
      <c r="J262"/>
    </row>
    <row r="263" spans="10:10">
      <c r="J263"/>
    </row>
    <row r="264" spans="10:10">
      <c r="J264"/>
    </row>
    <row r="265" spans="10:10">
      <c r="J265"/>
    </row>
    <row r="266" spans="10:10">
      <c r="J266"/>
    </row>
    <row r="267" spans="10:10">
      <c r="J267"/>
    </row>
    <row r="268" spans="10:10">
      <c r="J268"/>
    </row>
    <row r="269" spans="10:10">
      <c r="J269"/>
    </row>
    <row r="270" spans="10:10">
      <c r="J270"/>
    </row>
    <row r="271" spans="10:10">
      <c r="J271"/>
    </row>
    <row r="272" spans="10:10">
      <c r="J272"/>
    </row>
    <row r="273" spans="10:10">
      <c r="J273"/>
    </row>
    <row r="274" spans="10:10">
      <c r="J274"/>
    </row>
    <row r="275" spans="10:10">
      <c r="J275"/>
    </row>
    <row r="276" spans="10:10">
      <c r="J276"/>
    </row>
    <row r="277" spans="10:10">
      <c r="J277"/>
    </row>
    <row r="278" spans="10:10">
      <c r="J278"/>
    </row>
    <row r="279" spans="10:10">
      <c r="J279"/>
    </row>
    <row r="280" spans="10:10">
      <c r="J280"/>
    </row>
    <row r="281" spans="10:10">
      <c r="J281"/>
    </row>
    <row r="282" spans="10:10">
      <c r="J282"/>
    </row>
    <row r="283" spans="10:10">
      <c r="J283"/>
    </row>
    <row r="284" spans="10:10">
      <c r="J284"/>
    </row>
    <row r="285" spans="10:10">
      <c r="J285"/>
    </row>
    <row r="286" spans="10:10">
      <c r="J286"/>
    </row>
    <row r="287" spans="10:10">
      <c r="J287"/>
    </row>
    <row r="288" spans="10:10">
      <c r="J288"/>
    </row>
    <row r="289" spans="10:10">
      <c r="J289"/>
    </row>
    <row r="290" spans="10:10">
      <c r="J290"/>
    </row>
    <row r="291" spans="10:10">
      <c r="J291"/>
    </row>
    <row r="292" spans="10:10">
      <c r="J292"/>
    </row>
    <row r="293" spans="10:10">
      <c r="J293"/>
    </row>
    <row r="294" spans="10:10">
      <c r="J294"/>
    </row>
    <row r="295" spans="10:10">
      <c r="J295"/>
    </row>
    <row r="296" spans="10:10">
      <c r="J296"/>
    </row>
    <row r="297" spans="10:10">
      <c r="J297"/>
    </row>
    <row r="298" spans="10:10">
      <c r="J298"/>
    </row>
    <row r="299" spans="10:10">
      <c r="J299"/>
    </row>
    <row r="300" spans="10:10">
      <c r="J300"/>
    </row>
    <row r="301" spans="10:10">
      <c r="J301"/>
    </row>
    <row r="302" spans="10:10">
      <c r="J302"/>
    </row>
    <row r="303" spans="10:10">
      <c r="J303"/>
    </row>
    <row r="304" spans="10:10">
      <c r="J304"/>
    </row>
    <row r="305" spans="10:10">
      <c r="J305"/>
    </row>
    <row r="306" spans="10:10">
      <c r="J306"/>
    </row>
    <row r="307" spans="10:10">
      <c r="J307"/>
    </row>
    <row r="308" spans="10:10">
      <c r="J308"/>
    </row>
    <row r="309" spans="10:10">
      <c r="J309"/>
    </row>
    <row r="310" spans="10:10">
      <c r="J310"/>
    </row>
    <row r="311" spans="10:10">
      <c r="J311"/>
    </row>
    <row r="312" spans="10:10">
      <c r="J312"/>
    </row>
    <row r="313" spans="10:10">
      <c r="J313"/>
    </row>
    <row r="314" spans="10:10">
      <c r="J314"/>
    </row>
    <row r="315" spans="10:10">
      <c r="J315"/>
    </row>
    <row r="316" spans="10:10">
      <c r="J316"/>
    </row>
    <row r="317" spans="10:10">
      <c r="J317"/>
    </row>
    <row r="318" spans="10:10">
      <c r="J318"/>
    </row>
    <row r="319" spans="10:10">
      <c r="J319"/>
    </row>
    <row r="320" spans="10:10">
      <c r="J320"/>
    </row>
    <row r="321" spans="10:10">
      <c r="J321"/>
    </row>
    <row r="322" spans="10:10">
      <c r="J322"/>
    </row>
    <row r="323" spans="10:10">
      <c r="J323"/>
    </row>
    <row r="324" spans="10:10">
      <c r="J324"/>
    </row>
    <row r="325" spans="10:10">
      <c r="J325"/>
    </row>
    <row r="326" spans="10:10">
      <c r="J326"/>
    </row>
    <row r="327" spans="10:10">
      <c r="J327"/>
    </row>
    <row r="328" spans="10:10">
      <c r="J328"/>
    </row>
    <row r="329" spans="10:10">
      <c r="J329"/>
    </row>
    <row r="330" spans="10:10">
      <c r="J330"/>
    </row>
    <row r="331" spans="10:10">
      <c r="J331"/>
    </row>
    <row r="332" spans="10:10">
      <c r="J332"/>
    </row>
    <row r="333" spans="10:10">
      <c r="J333"/>
    </row>
    <row r="334" spans="10:10">
      <c r="J334"/>
    </row>
    <row r="335" spans="10:10">
      <c r="J335"/>
    </row>
    <row r="336" spans="10:10">
      <c r="J336"/>
    </row>
    <row r="337" spans="10:10">
      <c r="J337"/>
    </row>
    <row r="338" spans="10:10">
      <c r="J338"/>
    </row>
    <row r="339" spans="10:10">
      <c r="J339"/>
    </row>
    <row r="340" spans="10:10">
      <c r="J340"/>
    </row>
    <row r="341" spans="10:10">
      <c r="J341"/>
    </row>
    <row r="342" spans="10:10">
      <c r="J342"/>
    </row>
    <row r="343" spans="10:10">
      <c r="J343"/>
    </row>
    <row r="344" spans="10:10">
      <c r="J344"/>
    </row>
    <row r="345" spans="10:10">
      <c r="J345"/>
    </row>
    <row r="346" spans="10:10">
      <c r="J346"/>
    </row>
    <row r="347" spans="10:10">
      <c r="J347"/>
    </row>
    <row r="348" spans="10:10">
      <c r="J348"/>
    </row>
    <row r="349" spans="10:10">
      <c r="J349"/>
    </row>
    <row r="350" spans="10:10">
      <c r="J350"/>
    </row>
    <row r="351" spans="10:10">
      <c r="J351"/>
    </row>
    <row r="352" spans="10:10">
      <c r="J352"/>
    </row>
    <row r="353" spans="10:10">
      <c r="J353"/>
    </row>
    <row r="354" spans="10:10">
      <c r="J354"/>
    </row>
    <row r="355" spans="10:10">
      <c r="J355"/>
    </row>
    <row r="356" spans="10:10">
      <c r="J356"/>
    </row>
    <row r="357" spans="10:10">
      <c r="J357"/>
    </row>
    <row r="358" spans="10:10">
      <c r="J358"/>
    </row>
    <row r="359" spans="10:10">
      <c r="J359"/>
    </row>
    <row r="360" spans="10:10">
      <c r="J360"/>
    </row>
    <row r="361" spans="10:10">
      <c r="J361"/>
    </row>
    <row r="362" spans="10:10">
      <c r="J362"/>
    </row>
    <row r="363" spans="10:10">
      <c r="J363"/>
    </row>
    <row r="364" spans="10:10">
      <c r="J364"/>
    </row>
    <row r="365" spans="10:10">
      <c r="J365"/>
    </row>
    <row r="366" spans="10:10">
      <c r="J366"/>
    </row>
    <row r="367" spans="10:10">
      <c r="J367"/>
    </row>
    <row r="368" spans="10:10">
      <c r="J368"/>
    </row>
    <row r="369" spans="10:10">
      <c r="J369"/>
    </row>
    <row r="370" spans="10:10">
      <c r="J370"/>
    </row>
    <row r="371" spans="10:10">
      <c r="J371"/>
    </row>
    <row r="372" spans="10:10">
      <c r="J372"/>
    </row>
    <row r="373" spans="10:10">
      <c r="J373"/>
    </row>
    <row r="374" spans="10:10">
      <c r="J374"/>
    </row>
    <row r="375" spans="10:10">
      <c r="J375"/>
    </row>
    <row r="376" spans="10:10">
      <c r="J376"/>
    </row>
    <row r="377" spans="10:10">
      <c r="J377"/>
    </row>
    <row r="378" spans="10:10">
      <c r="J378"/>
    </row>
    <row r="379" spans="10:10">
      <c r="J379"/>
    </row>
    <row r="380" spans="10:10">
      <c r="J380"/>
    </row>
    <row r="381" spans="10:10">
      <c r="J381"/>
    </row>
    <row r="382" spans="10:10">
      <c r="J382"/>
    </row>
    <row r="383" spans="10:10">
      <c r="J383"/>
    </row>
    <row r="384" spans="10:10">
      <c r="J384"/>
    </row>
    <row r="385" spans="10:10">
      <c r="J385"/>
    </row>
    <row r="386" spans="10:10">
      <c r="J386"/>
    </row>
    <row r="387" spans="10:10">
      <c r="J387"/>
    </row>
    <row r="388" spans="10:10">
      <c r="J388"/>
    </row>
    <row r="389" spans="10:10">
      <c r="J389"/>
    </row>
    <row r="390" spans="10:10">
      <c r="J390"/>
    </row>
    <row r="391" spans="10:10">
      <c r="J391"/>
    </row>
    <row r="392" spans="10:10">
      <c r="J392"/>
    </row>
    <row r="393" spans="10:10">
      <c r="J393"/>
    </row>
    <row r="394" spans="10:10">
      <c r="J394"/>
    </row>
    <row r="395" spans="10:10">
      <c r="J395"/>
    </row>
    <row r="396" spans="10:10">
      <c r="J396"/>
    </row>
    <row r="397" spans="10:10">
      <c r="J397"/>
    </row>
    <row r="398" spans="10:10">
      <c r="J398"/>
    </row>
    <row r="399" spans="10:10">
      <c r="J399"/>
    </row>
    <row r="400" spans="10:10">
      <c r="J400"/>
    </row>
    <row r="401" spans="10:10">
      <c r="J401"/>
    </row>
    <row r="402" spans="10:10">
      <c r="J402"/>
    </row>
    <row r="403" spans="10:10">
      <c r="J403"/>
    </row>
    <row r="404" spans="10:10">
      <c r="J404"/>
    </row>
    <row r="405" spans="10:10">
      <c r="J405"/>
    </row>
    <row r="406" spans="10:10">
      <c r="J406"/>
    </row>
    <row r="407" spans="10:10">
      <c r="J407"/>
    </row>
    <row r="408" spans="10:10">
      <c r="J408"/>
    </row>
    <row r="409" spans="10:10">
      <c r="J409"/>
    </row>
    <row r="410" spans="10:10">
      <c r="J410"/>
    </row>
    <row r="411" spans="10:10">
      <c r="J411"/>
    </row>
    <row r="412" spans="10:10">
      <c r="J412"/>
    </row>
    <row r="413" spans="10:10">
      <c r="J413"/>
    </row>
    <row r="414" spans="10:10">
      <c r="J414"/>
    </row>
    <row r="415" spans="10:10">
      <c r="J415"/>
    </row>
    <row r="416" spans="10:10">
      <c r="J416"/>
    </row>
    <row r="417" spans="10:10">
      <c r="J417"/>
    </row>
    <row r="418" spans="10:10">
      <c r="J418"/>
    </row>
    <row r="419" spans="10:10">
      <c r="J419"/>
    </row>
    <row r="420" spans="10:10">
      <c r="J420"/>
    </row>
    <row r="421" spans="10:10">
      <c r="J421"/>
    </row>
    <row r="422" spans="10:10">
      <c r="J422"/>
    </row>
    <row r="423" spans="10:10">
      <c r="J423"/>
    </row>
    <row r="424" spans="10:10">
      <c r="J424"/>
    </row>
    <row r="425" spans="10:10">
      <c r="J425"/>
    </row>
    <row r="426" spans="10:10">
      <c r="J426"/>
    </row>
    <row r="427" spans="10:10">
      <c r="J427"/>
    </row>
    <row r="428" spans="10:10">
      <c r="J428"/>
    </row>
    <row r="429" spans="10:10">
      <c r="J429"/>
    </row>
    <row r="430" spans="10:10">
      <c r="J430"/>
    </row>
    <row r="431" spans="10:10">
      <c r="J431"/>
    </row>
    <row r="432" spans="10:10">
      <c r="J432"/>
    </row>
    <row r="433" spans="10:10">
      <c r="J433"/>
    </row>
    <row r="434" spans="10:10">
      <c r="J434"/>
    </row>
    <row r="435" spans="10:10">
      <c r="J435"/>
    </row>
    <row r="436" spans="10:10">
      <c r="J436"/>
    </row>
    <row r="437" spans="10:10">
      <c r="J437"/>
    </row>
    <row r="438" spans="10:10">
      <c r="J438"/>
    </row>
    <row r="439" spans="10:10">
      <c r="J439"/>
    </row>
    <row r="440" spans="10:10">
      <c r="J440"/>
    </row>
    <row r="441" spans="10:10">
      <c r="J441"/>
    </row>
    <row r="442" spans="10:10">
      <c r="J442"/>
    </row>
    <row r="443" spans="10:10">
      <c r="J443"/>
    </row>
    <row r="444" spans="10:10">
      <c r="J444"/>
    </row>
    <row r="445" spans="10:10">
      <c r="J445"/>
    </row>
    <row r="446" spans="10:10">
      <c r="J446"/>
    </row>
    <row r="447" spans="10:10">
      <c r="J447"/>
    </row>
    <row r="448" spans="10:10">
      <c r="J448"/>
    </row>
    <row r="449" spans="10:10">
      <c r="J449"/>
    </row>
    <row r="450" spans="10:10">
      <c r="J450"/>
    </row>
    <row r="451" spans="10:10">
      <c r="J451"/>
    </row>
    <row r="452" spans="10:10">
      <c r="J452"/>
    </row>
    <row r="453" spans="10:10">
      <c r="J453"/>
    </row>
    <row r="454" spans="10:10">
      <c r="J454"/>
    </row>
    <row r="455" spans="10:10">
      <c r="J455"/>
    </row>
    <row r="456" spans="10:10">
      <c r="J456"/>
    </row>
    <row r="457" spans="10:10">
      <c r="J457"/>
    </row>
    <row r="458" spans="10:10">
      <c r="J458"/>
    </row>
    <row r="459" spans="10:10">
      <c r="J459"/>
    </row>
    <row r="460" spans="10:10">
      <c r="J460"/>
    </row>
    <row r="461" spans="10:10">
      <c r="J461"/>
    </row>
    <row r="462" spans="10:10">
      <c r="J462"/>
    </row>
    <row r="463" spans="10:10">
      <c r="J463"/>
    </row>
    <row r="464" spans="10:10">
      <c r="J464"/>
    </row>
    <row r="465" spans="10:10">
      <c r="J465"/>
    </row>
    <row r="466" spans="10:10">
      <c r="J466"/>
    </row>
    <row r="467" spans="10:10">
      <c r="J467"/>
    </row>
    <row r="468" spans="10:10">
      <c r="J468"/>
    </row>
    <row r="469" spans="10:10">
      <c r="J469"/>
    </row>
    <row r="470" spans="10:10">
      <c r="J470"/>
    </row>
    <row r="471" spans="10:10">
      <c r="J471"/>
    </row>
    <row r="472" spans="10:10">
      <c r="J472"/>
    </row>
    <row r="473" spans="10:10">
      <c r="J473"/>
    </row>
    <row r="474" spans="10:10">
      <c r="J474"/>
    </row>
    <row r="475" spans="10:10">
      <c r="J475"/>
    </row>
    <row r="476" spans="10:10">
      <c r="J476"/>
    </row>
    <row r="477" spans="10:10">
      <c r="J477"/>
    </row>
    <row r="478" spans="10:10">
      <c r="J478"/>
    </row>
    <row r="479" spans="10:10">
      <c r="J479"/>
    </row>
    <row r="480" spans="10:10">
      <c r="J480"/>
    </row>
    <row r="481" spans="10:10">
      <c r="J481"/>
    </row>
    <row r="482" spans="10:10">
      <c r="J482"/>
    </row>
    <row r="483" spans="10:10">
      <c r="J483"/>
    </row>
    <row r="484" spans="10:10">
      <c r="J484"/>
    </row>
    <row r="485" spans="10:10">
      <c r="J485"/>
    </row>
    <row r="486" spans="10:10">
      <c r="J486"/>
    </row>
    <row r="487" spans="10:10">
      <c r="J487"/>
    </row>
    <row r="488" spans="10:10">
      <c r="J488"/>
    </row>
    <row r="489" spans="10:10">
      <c r="J489"/>
    </row>
    <row r="490" spans="10:10">
      <c r="J490"/>
    </row>
    <row r="491" spans="10:10">
      <c r="J491"/>
    </row>
    <row r="492" spans="10:10">
      <c r="J492"/>
    </row>
    <row r="493" spans="10:10">
      <c r="J493"/>
    </row>
    <row r="494" spans="10:10">
      <c r="J494"/>
    </row>
    <row r="495" spans="10:10">
      <c r="J495"/>
    </row>
    <row r="496" spans="10:10">
      <c r="J496"/>
    </row>
    <row r="497" spans="10:10">
      <c r="J497"/>
    </row>
    <row r="498" spans="10:10">
      <c r="J498"/>
    </row>
    <row r="499" spans="10:10">
      <c r="J499"/>
    </row>
    <row r="500" spans="10:10">
      <c r="J500"/>
    </row>
    <row r="501" spans="10:10">
      <c r="J501"/>
    </row>
    <row r="502" spans="10:10">
      <c r="J502"/>
    </row>
    <row r="503" spans="10:10">
      <c r="J503"/>
    </row>
    <row r="504" spans="10:10">
      <c r="J504"/>
    </row>
    <row r="505" spans="10:10">
      <c r="J505"/>
    </row>
    <row r="506" spans="10:10">
      <c r="J506"/>
    </row>
    <row r="507" spans="10:10">
      <c r="J507"/>
    </row>
    <row r="508" spans="10:10">
      <c r="J508"/>
    </row>
    <row r="509" spans="10:10">
      <c r="J509"/>
    </row>
    <row r="510" spans="10:10">
      <c r="J510"/>
    </row>
    <row r="511" spans="10:10">
      <c r="J511"/>
    </row>
    <row r="512" spans="10:10">
      <c r="J512"/>
    </row>
    <row r="513" spans="10:10">
      <c r="J513"/>
    </row>
    <row r="514" spans="10:10">
      <c r="J514"/>
    </row>
    <row r="515" spans="10:10">
      <c r="J515"/>
    </row>
    <row r="516" spans="10:10">
      <c r="J516"/>
    </row>
    <row r="517" spans="10:10">
      <c r="J517"/>
    </row>
    <row r="518" spans="10:10">
      <c r="J518"/>
    </row>
    <row r="519" spans="10:10">
      <c r="J519"/>
    </row>
    <row r="520" spans="10:10">
      <c r="J520"/>
    </row>
    <row r="521" spans="10:10">
      <c r="J521"/>
    </row>
    <row r="522" spans="10:10">
      <c r="J522"/>
    </row>
    <row r="523" spans="10:10">
      <c r="J523"/>
    </row>
    <row r="524" spans="10:10">
      <c r="J524"/>
    </row>
    <row r="525" spans="10:10">
      <c r="J525"/>
    </row>
    <row r="526" spans="10:10">
      <c r="J526"/>
    </row>
    <row r="527" spans="10:10">
      <c r="J527"/>
    </row>
    <row r="528" spans="10:10">
      <c r="J528"/>
    </row>
    <row r="529" spans="10:10">
      <c r="J529"/>
    </row>
    <row r="530" spans="10:10">
      <c r="J530"/>
    </row>
    <row r="531" spans="10:10">
      <c r="J531"/>
    </row>
    <row r="532" spans="10:10">
      <c r="J532"/>
    </row>
    <row r="533" spans="10:10">
      <c r="J533"/>
    </row>
    <row r="534" spans="10:10">
      <c r="J534"/>
    </row>
    <row r="535" spans="10:10">
      <c r="J535"/>
    </row>
    <row r="536" spans="10:10">
      <c r="J536"/>
    </row>
    <row r="537" spans="10:10">
      <c r="J537"/>
    </row>
    <row r="538" spans="10:10">
      <c r="J538"/>
    </row>
    <row r="539" spans="10:10">
      <c r="J539"/>
    </row>
    <row r="540" spans="10:10">
      <c r="J540"/>
    </row>
    <row r="541" spans="10:10">
      <c r="J541"/>
    </row>
    <row r="542" spans="10:10">
      <c r="J542"/>
    </row>
    <row r="543" spans="10:10">
      <c r="J543"/>
    </row>
    <row r="544" spans="10:10">
      <c r="J544"/>
    </row>
    <row r="545" spans="10:10">
      <c r="J545"/>
    </row>
    <row r="546" spans="10:10">
      <c r="J546"/>
    </row>
    <row r="547" spans="10:10">
      <c r="J547"/>
    </row>
    <row r="548" spans="10:10">
      <c r="J548"/>
    </row>
    <row r="549" spans="10:10">
      <c r="J549"/>
    </row>
    <row r="550" spans="10:10">
      <c r="J550"/>
    </row>
    <row r="551" spans="10:10">
      <c r="J551"/>
    </row>
    <row r="552" spans="10:10">
      <c r="J552"/>
    </row>
    <row r="553" spans="10:10">
      <c r="J553"/>
    </row>
    <row r="554" spans="10:10">
      <c r="J554"/>
    </row>
    <row r="555" spans="10:10">
      <c r="J555"/>
    </row>
    <row r="556" spans="10:10">
      <c r="J556"/>
    </row>
    <row r="557" spans="10:10">
      <c r="J557"/>
    </row>
    <row r="558" spans="10:10">
      <c r="J558"/>
    </row>
    <row r="559" spans="10:10">
      <c r="J559"/>
    </row>
    <row r="560" spans="10:10">
      <c r="J560"/>
    </row>
    <row r="561" spans="10:10">
      <c r="J561"/>
    </row>
    <row r="562" spans="10:10">
      <c r="J562"/>
    </row>
    <row r="563" spans="10:10">
      <c r="J563"/>
    </row>
    <row r="564" spans="10:10">
      <c r="J564"/>
    </row>
    <row r="565" spans="10:10">
      <c r="J565"/>
    </row>
    <row r="566" spans="10:10">
      <c r="J566"/>
    </row>
    <row r="567" spans="10:10">
      <c r="J567"/>
    </row>
    <row r="568" spans="10:10">
      <c r="J568"/>
    </row>
    <row r="569" spans="10:10">
      <c r="J569"/>
    </row>
    <row r="570" spans="10:10">
      <c r="J570"/>
    </row>
    <row r="571" spans="10:10">
      <c r="J571"/>
    </row>
    <row r="572" spans="10:10">
      <c r="J572"/>
    </row>
    <row r="573" spans="10:10">
      <c r="J573"/>
    </row>
    <row r="574" spans="10:10">
      <c r="J574"/>
    </row>
    <row r="575" spans="10:10">
      <c r="J575"/>
    </row>
    <row r="576" spans="10:10">
      <c r="J576"/>
    </row>
    <row r="577" spans="10:10">
      <c r="J577"/>
    </row>
    <row r="578" spans="10:10">
      <c r="J578"/>
    </row>
    <row r="579" spans="10:10">
      <c r="J579"/>
    </row>
    <row r="580" spans="10:10">
      <c r="J580"/>
    </row>
    <row r="581" spans="10:10">
      <c r="J581"/>
    </row>
    <row r="582" spans="10:10">
      <c r="J582"/>
    </row>
    <row r="583" spans="10:10">
      <c r="J583"/>
    </row>
    <row r="584" spans="10:10">
      <c r="J584"/>
    </row>
    <row r="585" spans="10:10">
      <c r="J585"/>
    </row>
    <row r="586" spans="10:10">
      <c r="J586"/>
    </row>
    <row r="587" spans="10:10">
      <c r="J587"/>
    </row>
    <row r="588" spans="10:10">
      <c r="J588"/>
    </row>
    <row r="589" spans="10:10">
      <c r="J589"/>
    </row>
    <row r="590" spans="10:10">
      <c r="J590"/>
    </row>
    <row r="591" spans="10:10">
      <c r="J591"/>
    </row>
    <row r="592" spans="10:10">
      <c r="J592"/>
    </row>
    <row r="593" spans="10:10">
      <c r="J593"/>
    </row>
    <row r="594" spans="10:10">
      <c r="J594"/>
    </row>
    <row r="595" spans="10:10">
      <c r="J595"/>
    </row>
    <row r="596" spans="10:10">
      <c r="J596"/>
    </row>
    <row r="597" spans="10:10">
      <c r="J597"/>
    </row>
    <row r="598" spans="10:10">
      <c r="J598"/>
    </row>
    <row r="599" spans="10:10">
      <c r="J599"/>
    </row>
    <row r="600" spans="10:10">
      <c r="J600"/>
    </row>
    <row r="601" spans="10:10">
      <c r="J601"/>
    </row>
    <row r="602" spans="10:10">
      <c r="J602"/>
    </row>
    <row r="603" spans="10:10">
      <c r="J603"/>
    </row>
    <row r="604" spans="10:10">
      <c r="J604"/>
    </row>
    <row r="605" spans="10:10">
      <c r="J605"/>
    </row>
    <row r="606" spans="10:10">
      <c r="J606"/>
    </row>
    <row r="607" spans="10:10">
      <c r="J607"/>
    </row>
    <row r="608" spans="10:10">
      <c r="J608"/>
    </row>
    <row r="609" spans="10:10">
      <c r="J609"/>
    </row>
    <row r="610" spans="10:10">
      <c r="J610"/>
    </row>
    <row r="611" spans="10:10">
      <c r="J611"/>
    </row>
    <row r="612" spans="10:10">
      <c r="J612"/>
    </row>
    <row r="613" spans="10:10">
      <c r="J613"/>
    </row>
    <row r="614" spans="10:10">
      <c r="J614"/>
    </row>
    <row r="615" spans="10:10">
      <c r="J615"/>
    </row>
    <row r="616" spans="10:10">
      <c r="J616"/>
    </row>
    <row r="617" spans="10:10">
      <c r="J617"/>
    </row>
    <row r="618" spans="10:10">
      <c r="J618"/>
    </row>
    <row r="619" spans="10:10">
      <c r="J619"/>
    </row>
    <row r="620" spans="10:10">
      <c r="J620"/>
    </row>
    <row r="621" spans="10:10">
      <c r="J621"/>
    </row>
    <row r="622" spans="10:10">
      <c r="J622"/>
    </row>
    <row r="623" spans="10:10">
      <c r="J623"/>
    </row>
    <row r="624" spans="10:10">
      <c r="J624"/>
    </row>
    <row r="625" spans="10:10">
      <c r="J625"/>
    </row>
    <row r="626" spans="10:10">
      <c r="J626"/>
    </row>
    <row r="627" spans="10:10">
      <c r="J627"/>
    </row>
    <row r="628" spans="10:10">
      <c r="J628"/>
    </row>
    <row r="629" spans="10:10">
      <c r="J629"/>
    </row>
    <row r="630" spans="10:10">
      <c r="J630"/>
    </row>
    <row r="631" spans="10:10">
      <c r="J631"/>
    </row>
    <row r="632" spans="10:10">
      <c r="J632"/>
    </row>
    <row r="633" spans="10:10">
      <c r="J633"/>
    </row>
    <row r="634" spans="10:10">
      <c r="J634"/>
    </row>
    <row r="635" spans="10:10">
      <c r="J635"/>
    </row>
    <row r="636" spans="10:10">
      <c r="J636"/>
    </row>
    <row r="637" spans="10:10">
      <c r="J637"/>
    </row>
    <row r="638" spans="10:10">
      <c r="J638"/>
    </row>
    <row r="639" spans="10:10">
      <c r="J639"/>
    </row>
    <row r="640" spans="10:10">
      <c r="J640"/>
    </row>
    <row r="641" spans="10:10">
      <c r="J641"/>
    </row>
    <row r="642" spans="10:10">
      <c r="J642"/>
    </row>
    <row r="643" spans="10:10">
      <c r="J643"/>
    </row>
    <row r="644" spans="10:10">
      <c r="J644"/>
    </row>
    <row r="645" spans="10:10">
      <c r="J645"/>
    </row>
    <row r="646" spans="10:10">
      <c r="J646"/>
    </row>
    <row r="647" spans="10:10">
      <c r="J647"/>
    </row>
    <row r="648" spans="10:10">
      <c r="J648"/>
    </row>
    <row r="649" spans="10:10">
      <c r="J649"/>
    </row>
    <row r="650" spans="10:10">
      <c r="J650"/>
    </row>
    <row r="651" spans="10:10">
      <c r="J651"/>
    </row>
    <row r="652" spans="10:10">
      <c r="J652"/>
    </row>
    <row r="653" spans="10:10">
      <c r="J653"/>
    </row>
    <row r="654" spans="10:10">
      <c r="J654"/>
    </row>
    <row r="655" spans="10:10">
      <c r="J655"/>
    </row>
    <row r="656" spans="10:10">
      <c r="J656"/>
    </row>
    <row r="657" spans="10:10">
      <c r="J657"/>
    </row>
    <row r="658" spans="10:10">
      <c r="J658"/>
    </row>
    <row r="659" spans="10:10">
      <c r="J659"/>
    </row>
    <row r="660" spans="10:10">
      <c r="J660"/>
    </row>
  </sheetData>
  <sheetProtection selectLockedCells="1"/>
  <mergeCells count="6">
    <mergeCell ref="C3:F3"/>
    <mergeCell ref="E10:F10"/>
    <mergeCell ref="E13:F13"/>
    <mergeCell ref="E16:F16"/>
    <mergeCell ref="C20:D20"/>
    <mergeCell ref="E20:F20"/>
  </mergeCells>
  <conditionalFormatting sqref="J3:M3">
    <cfRule type="cellIs" dxfId="5" priority="5" operator="notEqual">
      <formula>""</formula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0" r:id="rId4" name="Spinner 10">
              <controlPr defaultSize="0" autoPict="0">
                <anchor moveWithCells="1" sizeWithCells="1">
                  <from>
                    <xdr:col>3</xdr:col>
                    <xdr:colOff>91440</xdr:colOff>
                    <xdr:row>9</xdr:row>
                    <xdr:rowOff>0</xdr:rowOff>
                  </from>
                  <to>
                    <xdr:col>3</xdr:col>
                    <xdr:colOff>487680</xdr:colOff>
                    <xdr:row>11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1" r:id="rId5" name="Option Button 11">
              <controlPr defaultSize="0" autoFill="0" autoLine="0" autoPict="0">
                <anchor moveWithCells="1">
                  <from>
                    <xdr:col>2</xdr:col>
                    <xdr:colOff>114300</xdr:colOff>
                    <xdr:row>13</xdr:row>
                    <xdr:rowOff>15240</xdr:rowOff>
                  </from>
                  <to>
                    <xdr:col>2</xdr:col>
                    <xdr:colOff>861060</xdr:colOff>
                    <xdr:row>14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2" r:id="rId6" name="Option Button 12">
              <controlPr defaultSize="0" autoFill="0" autoLine="0" autoPict="0">
                <anchor moveWithCells="1">
                  <from>
                    <xdr:col>2</xdr:col>
                    <xdr:colOff>114300</xdr:colOff>
                    <xdr:row>14</xdr:row>
                    <xdr:rowOff>76200</xdr:rowOff>
                  </from>
                  <to>
                    <xdr:col>2</xdr:col>
                    <xdr:colOff>853440</xdr:colOff>
                    <xdr:row>15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3" r:id="rId7" name="Option Button 13">
              <controlPr defaultSize="0" autoFill="0" autoLine="0" autoPict="0">
                <anchor moveWithCells="1">
                  <from>
                    <xdr:col>2</xdr:col>
                    <xdr:colOff>114300</xdr:colOff>
                    <xdr:row>15</xdr:row>
                    <xdr:rowOff>137160</xdr:rowOff>
                  </from>
                  <to>
                    <xdr:col>2</xdr:col>
                    <xdr:colOff>853440</xdr:colOff>
                    <xdr:row>16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4" r:id="rId8" name="Option Button 14">
              <controlPr defaultSize="0" autoFill="0" autoLine="0" autoPict="0">
                <anchor moveWithCells="1">
                  <from>
                    <xdr:col>2</xdr:col>
                    <xdr:colOff>114300</xdr:colOff>
                    <xdr:row>17</xdr:row>
                    <xdr:rowOff>15240</xdr:rowOff>
                  </from>
                  <to>
                    <xdr:col>2</xdr:col>
                    <xdr:colOff>853440</xdr:colOff>
                    <xdr:row>18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2" r:id="rId9" name="Group Box 22">
              <controlPr defaultSize="0" autoFill="0" autoPict="0">
                <anchor moveWithCells="1">
                  <from>
                    <xdr:col>2</xdr:col>
                    <xdr:colOff>0</xdr:colOff>
                    <xdr:row>13</xdr:row>
                    <xdr:rowOff>7620</xdr:rowOff>
                  </from>
                  <to>
                    <xdr:col>3</xdr:col>
                    <xdr:colOff>0</xdr:colOff>
                    <xdr:row>18</xdr:row>
                    <xdr:rowOff>91440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3" r:id="rId10" name="Drop Down 23">
              <controlPr defaultSize="0" autoLine="0" autoPict="0">
                <anchor moveWithCells="1">
                  <from>
                    <xdr:col>4</xdr:col>
                    <xdr:colOff>0</xdr:colOff>
                    <xdr:row>9</xdr:row>
                    <xdr:rowOff>175260</xdr:rowOff>
                  </from>
                  <to>
                    <xdr:col>5</xdr:col>
                    <xdr:colOff>822960</xdr:colOff>
                    <xdr:row>11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0" r:id="rId11" name="Scroll Bar 30">
              <controlPr defaultSize="0" autoPict="0">
                <anchor moveWithCells="1">
                  <from>
                    <xdr:col>4</xdr:col>
                    <xdr:colOff>22860</xdr:colOff>
                    <xdr:row>13</xdr:row>
                    <xdr:rowOff>0</xdr:rowOff>
                  </from>
                  <to>
                    <xdr:col>5</xdr:col>
                    <xdr:colOff>807720</xdr:colOff>
                    <xdr:row>14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2" r:id="rId12" name="Check Box 32">
              <controlPr defaultSize="0" autoFill="0" autoLine="0" autoPict="0">
                <anchor moveWithCells="1">
                  <from>
                    <xdr:col>5</xdr:col>
                    <xdr:colOff>106680</xdr:colOff>
                    <xdr:row>17</xdr:row>
                    <xdr:rowOff>15240</xdr:rowOff>
                  </from>
                  <to>
                    <xdr:col>5</xdr:col>
                    <xdr:colOff>754380</xdr:colOff>
                    <xdr:row>18</xdr:row>
                    <xdr:rowOff>91440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A18E7-31B0-4254-AF1D-2F6C9E677822}">
  <sheetPr>
    <tabColor theme="5" tint="-0.249977111117893"/>
  </sheetPr>
  <dimension ref="B1:S660"/>
  <sheetViews>
    <sheetView showGridLines="0" zoomScale="120" zoomScaleNormal="120" workbookViewId="0">
      <selection activeCell="D5" sqref="D5"/>
    </sheetView>
  </sheetViews>
  <sheetFormatPr defaultRowHeight="14.4"/>
  <cols>
    <col min="1" max="1" width="10" customWidth="1"/>
    <col min="2" max="2" width="4.88671875" customWidth="1"/>
    <col min="3" max="3" width="15.33203125" bestFit="1" customWidth="1"/>
    <col min="4" max="4" width="12.109375" bestFit="1" customWidth="1"/>
    <col min="6" max="6" width="12.109375" bestFit="1" customWidth="1"/>
    <col min="7" max="7" width="4.33203125" customWidth="1"/>
    <col min="10" max="10" width="8.88671875" style="30"/>
    <col min="11" max="11" width="19.109375" customWidth="1"/>
    <col min="12" max="12" width="16.77734375" customWidth="1"/>
    <col min="13" max="15" width="18.33203125" customWidth="1"/>
    <col min="17" max="17" width="22.109375" customWidth="1"/>
    <col min="18" max="18" width="9.88671875" customWidth="1"/>
    <col min="19" max="19" width="12.109375" customWidth="1"/>
    <col min="20" max="20" width="11.109375" bestFit="1" customWidth="1"/>
    <col min="22" max="22" width="12.109375" bestFit="1" customWidth="1"/>
    <col min="23" max="23" width="9.77734375" bestFit="1" customWidth="1"/>
  </cols>
  <sheetData>
    <row r="1" spans="2:19">
      <c r="C1" s="152" t="s">
        <v>1261</v>
      </c>
      <c r="D1" s="152"/>
      <c r="E1" s="152"/>
      <c r="F1" s="152"/>
      <c r="G1" s="152"/>
      <c r="H1" s="152"/>
      <c r="I1" s="152"/>
      <c r="J1" s="234"/>
    </row>
    <row r="2" spans="2:19" ht="15" thickBot="1">
      <c r="Q2" s="76" t="s">
        <v>218</v>
      </c>
      <c r="R2" s="130">
        <v>1</v>
      </c>
    </row>
    <row r="3" spans="2:19" ht="18">
      <c r="B3" s="131"/>
      <c r="C3" s="314" t="s">
        <v>235</v>
      </c>
      <c r="D3" s="314"/>
      <c r="E3" s="314"/>
      <c r="F3" s="314"/>
      <c r="G3" s="132"/>
      <c r="J3" s="30" t="s">
        <v>231</v>
      </c>
      <c r="K3" s="30" t="s">
        <v>232</v>
      </c>
      <c r="L3" s="30" t="s">
        <v>233</v>
      </c>
      <c r="M3" s="30" t="s">
        <v>234</v>
      </c>
      <c r="N3" s="30"/>
      <c r="O3" s="30"/>
      <c r="Q3" s="76" t="s">
        <v>219</v>
      </c>
      <c r="R3" s="130">
        <v>1</v>
      </c>
    </row>
    <row r="4" spans="2:19">
      <c r="B4" s="133"/>
      <c r="G4" s="134"/>
      <c r="J4" s="30">
        <f>IF(R9,1,"")</f>
        <v>1</v>
      </c>
      <c r="K4" s="135">
        <f>IF(R9,F7,"")</f>
        <v>1000000</v>
      </c>
      <c r="L4" s="135">
        <f>IF(J4="","",$E$20)</f>
        <v>174792.15029768055</v>
      </c>
      <c r="M4" s="135">
        <f>IF(J4="","",IF($R$3=1,(K4-L4)*(1+$R$8),K4*(1+$R$8)-L4))</f>
        <v>951464.65070677432</v>
      </c>
      <c r="N4" s="135"/>
      <c r="O4" s="135"/>
    </row>
    <row r="5" spans="2:19">
      <c r="B5" s="133"/>
      <c r="C5" s="136" t="s">
        <v>237</v>
      </c>
      <c r="D5" s="233">
        <v>1000000</v>
      </c>
      <c r="F5" s="138" t="s">
        <v>236</v>
      </c>
      <c r="G5" s="134"/>
      <c r="J5" s="30">
        <f>IF(J4&lt;&gt;"",IF(J4+1&lt;=$C$11*VLOOKUP($R$2,$Q$16:R19,2,0),J4+1,""),"")</f>
        <v>2</v>
      </c>
      <c r="K5" s="135">
        <f>IF(J5="","",M4)</f>
        <v>951464.65070677432</v>
      </c>
      <c r="L5" s="135">
        <f t="shared" ref="L5:L68" si="0">IF(J5="","",$E$20)</f>
        <v>174792.15029768055</v>
      </c>
      <c r="M5" s="135">
        <f t="shared" ref="M5:M68" si="1">IF(J5="","",IF($R$3=1,(K5-L5)*(1+$R$8),K5*(1+$R$8)-L5))</f>
        <v>895503.39297168516</v>
      </c>
      <c r="N5" s="135"/>
      <c r="O5" s="135"/>
    </row>
    <row r="6" spans="2:19">
      <c r="B6" s="133"/>
      <c r="G6" s="134"/>
      <c r="J6" s="30">
        <f>IF(J5&lt;&gt;"",IF(J5+1&lt;=$C$11*VLOOKUP($R$2,$Q$16:R20,2,0),J5+1,""),"")</f>
        <v>3</v>
      </c>
      <c r="K6" s="135">
        <f t="shared" ref="K6:K69" si="2">IF(J6="","",M5)</f>
        <v>895503.39297168516</v>
      </c>
      <c r="L6" s="135">
        <f t="shared" si="0"/>
        <v>174792.15029768055</v>
      </c>
      <c r="M6" s="135">
        <f t="shared" si="1"/>
        <v>830980.06280312734</v>
      </c>
      <c r="N6" s="135"/>
      <c r="O6" s="135"/>
      <c r="Q6" s="76" t="s">
        <v>220</v>
      </c>
      <c r="R6" s="130">
        <v>153</v>
      </c>
    </row>
    <row r="7" spans="2:19">
      <c r="B7" s="133"/>
      <c r="C7" s="136" t="s">
        <v>238</v>
      </c>
      <c r="D7" s="233">
        <v>0</v>
      </c>
      <c r="F7" s="139">
        <f>D5-D7</f>
        <v>1000000</v>
      </c>
      <c r="G7" s="134"/>
      <c r="J7" s="30">
        <f>IF(J6&lt;&gt;"",IF(J6+1&lt;=$C$11*VLOOKUP($R$2,$Q$16:R21,2,0),J6+1,""),"")</f>
        <v>4</v>
      </c>
      <c r="K7" s="135">
        <f t="shared" si="2"/>
        <v>830980.06280312734</v>
      </c>
      <c r="L7" s="135">
        <f t="shared" si="0"/>
        <v>174792.15029768055</v>
      </c>
      <c r="M7" s="135">
        <f t="shared" si="1"/>
        <v>756584.66311878024</v>
      </c>
      <c r="N7" s="135"/>
      <c r="O7" s="135"/>
    </row>
    <row r="8" spans="2:19">
      <c r="B8" s="133"/>
      <c r="G8" s="134"/>
      <c r="J8" s="30">
        <f>IF(J7&lt;&gt;"",IF(J7+1&lt;=$C$11*VLOOKUP($R$2,$Q$16:R22,2,0),J7+1,""),"")</f>
        <v>5</v>
      </c>
      <c r="K8" s="135">
        <f t="shared" si="2"/>
        <v>756584.66311878024</v>
      </c>
      <c r="L8" s="135">
        <f t="shared" si="0"/>
        <v>174792.15029768055</v>
      </c>
      <c r="M8" s="135">
        <f t="shared" si="1"/>
        <v>670806.76728272799</v>
      </c>
      <c r="N8" s="135"/>
      <c r="O8" s="135"/>
      <c r="Q8" s="76" t="s">
        <v>221</v>
      </c>
      <c r="R8" s="140">
        <f>E16/VLOOKUP(R2,Q16:R19,2,0)</f>
        <v>0.153</v>
      </c>
    </row>
    <row r="9" spans="2:19" ht="15" customHeight="1">
      <c r="B9" s="133"/>
      <c r="G9" s="134"/>
      <c r="J9" s="30">
        <f>IF(J8&lt;&gt;"",IF(J8+1&lt;=$C$11*VLOOKUP($R$2,$Q$16:R23,2,0),J8+1,""),"")</f>
        <v>6</v>
      </c>
      <c r="K9" s="135">
        <f t="shared" si="2"/>
        <v>670806.76728272799</v>
      </c>
      <c r="L9" s="135">
        <f t="shared" si="0"/>
        <v>174792.15029768055</v>
      </c>
      <c r="M9" s="135">
        <f t="shared" si="1"/>
        <v>571904.85338375974</v>
      </c>
      <c r="N9" s="135"/>
      <c r="O9" s="135"/>
      <c r="Q9" s="76" t="s">
        <v>222</v>
      </c>
      <c r="R9" s="130" t="b">
        <v>1</v>
      </c>
    </row>
    <row r="10" spans="2:19">
      <c r="B10" s="133"/>
      <c r="C10" s="141" t="s">
        <v>239</v>
      </c>
      <c r="E10" s="315" t="s">
        <v>240</v>
      </c>
      <c r="F10" s="315"/>
      <c r="G10" s="134"/>
      <c r="J10" s="30">
        <f>IF(J9&lt;&gt;"",IF(J9+1&lt;=$C$11*VLOOKUP($R$2,$Q$16:R23,2,0),J9+1,""),"")</f>
        <v>7</v>
      </c>
      <c r="K10" s="135">
        <f t="shared" si="2"/>
        <v>571904.85338375974</v>
      </c>
      <c r="L10" s="135">
        <f t="shared" si="0"/>
        <v>174792.15029768055</v>
      </c>
      <c r="M10" s="135">
        <f t="shared" si="1"/>
        <v>457870.94665824936</v>
      </c>
      <c r="N10" s="135"/>
      <c r="O10" s="135"/>
    </row>
    <row r="11" spans="2:19">
      <c r="B11" s="133"/>
      <c r="C11" s="143">
        <v>10</v>
      </c>
      <c r="G11" s="134"/>
      <c r="J11" s="30">
        <f>IF(J10&lt;&gt;"",IF(J10+1&lt;=$C$11*VLOOKUP($R$2,$Q$16:R23,2,0),J10+1,""),"")</f>
        <v>8</v>
      </c>
      <c r="K11" s="135">
        <f t="shared" si="2"/>
        <v>457870.94665824936</v>
      </c>
      <c r="L11" s="135">
        <f t="shared" si="0"/>
        <v>174792.15029768055</v>
      </c>
      <c r="M11" s="135">
        <f t="shared" si="1"/>
        <v>326389.85220373591</v>
      </c>
      <c r="N11" s="135"/>
      <c r="O11" s="135"/>
      <c r="Q11" s="76" t="s">
        <v>223</v>
      </c>
    </row>
    <row r="12" spans="2:19">
      <c r="B12" s="133"/>
      <c r="G12" s="134"/>
      <c r="J12" s="30">
        <f>IF(J11&lt;&gt;"",IF(J11+1&lt;=$C$11*VLOOKUP($R$2,$Q$16:R23,2,0),J11+1,""),"")</f>
        <v>9</v>
      </c>
      <c r="K12" s="135">
        <f t="shared" si="2"/>
        <v>326389.85220373591</v>
      </c>
      <c r="L12" s="135">
        <f t="shared" si="0"/>
        <v>174792.15029768055</v>
      </c>
      <c r="M12" s="135">
        <f t="shared" si="1"/>
        <v>174792.15029768183</v>
      </c>
      <c r="N12" s="135"/>
      <c r="O12" s="135"/>
      <c r="Q12" s="76" t="s">
        <v>224</v>
      </c>
    </row>
    <row r="13" spans="2:19">
      <c r="B13" s="133"/>
      <c r="C13" s="144" t="s">
        <v>218</v>
      </c>
      <c r="E13" s="315" t="s">
        <v>241</v>
      </c>
      <c r="F13" s="315"/>
      <c r="G13" s="134"/>
      <c r="J13" s="30">
        <f>IF(J12&lt;&gt;"",IF(J12+1&lt;=$C$11*VLOOKUP($R$2,$Q$16:R23,2,0),J12+1,""),"")</f>
        <v>10</v>
      </c>
      <c r="K13" s="135">
        <f t="shared" si="2"/>
        <v>174792.15029768183</v>
      </c>
      <c r="L13" s="135">
        <f t="shared" si="0"/>
        <v>174792.15029768055</v>
      </c>
      <c r="M13" s="135">
        <f t="shared" si="1"/>
        <v>1.4764955267310142E-9</v>
      </c>
      <c r="N13" s="135"/>
      <c r="O13" s="135"/>
    </row>
    <row r="14" spans="2:19">
      <c r="B14" s="133"/>
      <c r="E14" s="145"/>
      <c r="F14" s="146"/>
      <c r="G14" s="134"/>
      <c r="J14" s="30" t="str">
        <f>IF(J13&lt;&gt;"",IF(J13+1&lt;=$C$11*VLOOKUP($R$2,$Q$16:R23,2,0),J13+1,""),"")</f>
        <v/>
      </c>
      <c r="K14" s="135" t="str">
        <f t="shared" si="2"/>
        <v/>
      </c>
      <c r="L14" s="135" t="str">
        <f t="shared" si="0"/>
        <v/>
      </c>
      <c r="M14" s="135" t="str">
        <f t="shared" si="1"/>
        <v/>
      </c>
      <c r="N14" s="135"/>
      <c r="O14" s="135"/>
    </row>
    <row r="15" spans="2:19">
      <c r="B15" s="133"/>
      <c r="E15" s="147"/>
      <c r="F15" s="148"/>
      <c r="G15" s="134"/>
      <c r="J15" s="30" t="str">
        <f>IF(J14&lt;&gt;"",IF(J14+1&lt;=$C$11*VLOOKUP($R$2,$Q$16:R24,2,0),J14+1,""),"")</f>
        <v/>
      </c>
      <c r="K15" s="135" t="str">
        <f t="shared" si="2"/>
        <v/>
      </c>
      <c r="L15" s="135" t="str">
        <f t="shared" si="0"/>
        <v/>
      </c>
      <c r="M15" s="135" t="str">
        <f t="shared" si="1"/>
        <v/>
      </c>
      <c r="N15" s="135"/>
      <c r="O15" s="135"/>
      <c r="Q15" s="77" t="s">
        <v>218</v>
      </c>
      <c r="R15" s="77" t="s">
        <v>225</v>
      </c>
    </row>
    <row r="16" spans="2:19">
      <c r="B16" s="133"/>
      <c r="E16" s="316">
        <f>R6/1000</f>
        <v>0.153</v>
      </c>
      <c r="F16" s="316"/>
      <c r="G16" s="134"/>
      <c r="J16" s="30" t="str">
        <f>IF(J15&lt;&gt;"",IF(J15+1&lt;=$C$11*VLOOKUP($R$2,$Q$16:R25,2,0),J15+1,""),"")</f>
        <v/>
      </c>
      <c r="K16" s="135" t="str">
        <f t="shared" si="2"/>
        <v/>
      </c>
      <c r="L16" s="135" t="str">
        <f t="shared" si="0"/>
        <v/>
      </c>
      <c r="M16" s="135" t="str">
        <f t="shared" si="1"/>
        <v/>
      </c>
      <c r="N16" s="135"/>
      <c r="O16" s="135"/>
      <c r="Q16" s="77">
        <v>1</v>
      </c>
      <c r="R16" s="77">
        <v>1</v>
      </c>
      <c r="S16" s="76" t="s">
        <v>226</v>
      </c>
    </row>
    <row r="17" spans="2:19">
      <c r="B17" s="133"/>
      <c r="G17" s="134"/>
      <c r="J17" s="30" t="str">
        <f>IF(J16&lt;&gt;"",IF(J16+1&lt;=$C$11*VLOOKUP($R$2,$Q$16:R26,2,0),J16+1,""),"")</f>
        <v/>
      </c>
      <c r="K17" s="135" t="str">
        <f t="shared" si="2"/>
        <v/>
      </c>
      <c r="L17" s="135" t="str">
        <f t="shared" si="0"/>
        <v/>
      </c>
      <c r="M17" s="135" t="str">
        <f t="shared" si="1"/>
        <v/>
      </c>
      <c r="N17" s="135"/>
      <c r="O17" s="135"/>
      <c r="Q17" s="77">
        <v>2</v>
      </c>
      <c r="R17" s="77">
        <v>2</v>
      </c>
      <c r="S17" s="76" t="s">
        <v>227</v>
      </c>
    </row>
    <row r="18" spans="2:19">
      <c r="B18" s="133"/>
      <c r="E18" s="142" t="s">
        <v>242</v>
      </c>
      <c r="G18" s="134"/>
      <c r="J18" s="30" t="str">
        <f>IF(J17&lt;&gt;"",IF(J17+1&lt;=$C$11*VLOOKUP($R$2,$Q$16:R27,2,0),J17+1,""),"")</f>
        <v/>
      </c>
      <c r="K18" s="135" t="str">
        <f t="shared" si="2"/>
        <v/>
      </c>
      <c r="L18" s="135" t="str">
        <f t="shared" si="0"/>
        <v/>
      </c>
      <c r="M18" s="135" t="str">
        <f t="shared" si="1"/>
        <v/>
      </c>
      <c r="N18" s="135"/>
      <c r="O18" s="135"/>
      <c r="Q18" s="77">
        <v>3</v>
      </c>
      <c r="R18" s="77">
        <v>4</v>
      </c>
      <c r="S18" s="76" t="s">
        <v>228</v>
      </c>
    </row>
    <row r="19" spans="2:19">
      <c r="B19" s="133"/>
      <c r="G19" s="134"/>
      <c r="J19" s="30" t="str">
        <f>IF(J18&lt;&gt;"",IF(J18+1&lt;=$C$11*VLOOKUP($R$2,$Q$16:R28,2,0),J18+1,""),"")</f>
        <v/>
      </c>
      <c r="K19" s="135" t="str">
        <f t="shared" si="2"/>
        <v/>
      </c>
      <c r="L19" s="135" t="str">
        <f t="shared" si="0"/>
        <v/>
      </c>
      <c r="M19" s="135" t="str">
        <f t="shared" si="1"/>
        <v/>
      </c>
      <c r="N19" s="135"/>
      <c r="O19" s="135"/>
      <c r="Q19" s="77">
        <v>4</v>
      </c>
      <c r="R19" s="77">
        <v>12</v>
      </c>
      <c r="S19" s="76" t="s">
        <v>229</v>
      </c>
    </row>
    <row r="20" spans="2:19" ht="16.5" customHeight="1">
      <c r="B20" s="133"/>
      <c r="C20" s="317" t="str">
        <f>CONCATENATE(VLOOKUP(R2,Q16:S19,3,0)," ","törlesztés:")</f>
        <v>Éves törlesztés:</v>
      </c>
      <c r="D20" s="317"/>
      <c r="E20" s="318">
        <f>PMT(E16/VLOOKUP(R2,Q16:R19,2,0),C11*VLOOKUP(R2,Q16:R19,2,0),-F7,,VLOOKUP(R3,Q22:R23,2,0))</f>
        <v>174792.15029768055</v>
      </c>
      <c r="F20" s="318"/>
      <c r="G20" s="134"/>
      <c r="J20" s="30" t="str">
        <f>IF(J19&lt;&gt;"",IF(J19+1&lt;=$C$11*VLOOKUP($R$2,$Q$16:R29,2,0),J19+1,""),"")</f>
        <v/>
      </c>
      <c r="K20" s="135" t="str">
        <f t="shared" si="2"/>
        <v/>
      </c>
      <c r="L20" s="135" t="str">
        <f t="shared" si="0"/>
        <v/>
      </c>
      <c r="M20" s="135" t="str">
        <f t="shared" si="1"/>
        <v/>
      </c>
      <c r="N20" s="135"/>
      <c r="O20" s="135"/>
    </row>
    <row r="21" spans="2:19" ht="15" thickBot="1">
      <c r="B21" s="149"/>
      <c r="C21" s="150"/>
      <c r="D21" s="150"/>
      <c r="E21" s="150"/>
      <c r="F21" s="150"/>
      <c r="G21" s="151"/>
      <c r="J21" s="30" t="str">
        <f>IF(J20&lt;&gt;"",IF(J20+1&lt;=$C$11*VLOOKUP($R$2,$Q$16:R30,2,0),J20+1,""),"")</f>
        <v/>
      </c>
      <c r="K21" s="135" t="str">
        <f t="shared" si="2"/>
        <v/>
      </c>
      <c r="L21" s="135" t="str">
        <f t="shared" si="0"/>
        <v/>
      </c>
      <c r="M21" s="135" t="str">
        <f t="shared" si="1"/>
        <v/>
      </c>
      <c r="N21" s="135"/>
      <c r="O21" s="135"/>
      <c r="Q21" s="77" t="s">
        <v>230</v>
      </c>
      <c r="R21" s="77" t="s">
        <v>217</v>
      </c>
    </row>
    <row r="22" spans="2:19">
      <c r="J22" s="30" t="str">
        <f>IF(J21&lt;&gt;"",IF(J21+1&lt;=$C$11*VLOOKUP($R$2,$Q$16:R31,2,0),J21+1,""),"")</f>
        <v/>
      </c>
      <c r="K22" s="135" t="str">
        <f t="shared" si="2"/>
        <v/>
      </c>
      <c r="L22" s="135" t="str">
        <f t="shared" si="0"/>
        <v/>
      </c>
      <c r="M22" s="135" t="str">
        <f t="shared" si="1"/>
        <v/>
      </c>
      <c r="N22" s="135"/>
      <c r="O22" s="135"/>
      <c r="Q22" s="77">
        <v>1</v>
      </c>
      <c r="R22" s="77">
        <v>1</v>
      </c>
    </row>
    <row r="23" spans="2:19">
      <c r="J23" s="30" t="str">
        <f>IF(J22&lt;&gt;"",IF(J22+1&lt;=$C$11*VLOOKUP($R$2,$Q$16:R32,2,0),J22+1,""),"")</f>
        <v/>
      </c>
      <c r="K23" s="135" t="str">
        <f t="shared" si="2"/>
        <v/>
      </c>
      <c r="L23" s="135" t="str">
        <f t="shared" si="0"/>
        <v/>
      </c>
      <c r="M23" s="135" t="str">
        <f t="shared" si="1"/>
        <v/>
      </c>
      <c r="N23" s="135"/>
      <c r="O23" s="135"/>
      <c r="Q23" s="77">
        <v>2</v>
      </c>
      <c r="R23" s="77">
        <v>0</v>
      </c>
    </row>
    <row r="24" spans="2:19">
      <c r="J24" s="30" t="str">
        <f>IF(J23&lt;&gt;"",IF(J23+1&lt;=$C$11*VLOOKUP($R$2,$Q$16:R33,2,0),J23+1,""),"")</f>
        <v/>
      </c>
      <c r="K24" s="135" t="str">
        <f t="shared" si="2"/>
        <v/>
      </c>
      <c r="L24" s="135" t="str">
        <f t="shared" si="0"/>
        <v/>
      </c>
      <c r="M24" s="135" t="str">
        <f t="shared" si="1"/>
        <v/>
      </c>
      <c r="N24" s="135"/>
      <c r="O24" s="135"/>
    </row>
    <row r="25" spans="2:19">
      <c r="J25" s="30" t="str">
        <f>IF(J24&lt;&gt;"",IF(J24+1&lt;=$C$11*VLOOKUP($R$2,$Q$16:R34,2,0),J24+1,""),"")</f>
        <v/>
      </c>
      <c r="K25" s="135" t="str">
        <f t="shared" si="2"/>
        <v/>
      </c>
      <c r="L25" s="135" t="str">
        <f t="shared" si="0"/>
        <v/>
      </c>
      <c r="M25" s="135" t="str">
        <f t="shared" si="1"/>
        <v/>
      </c>
      <c r="N25" s="135"/>
      <c r="O25" s="135"/>
    </row>
    <row r="26" spans="2:19">
      <c r="J26" s="30" t="str">
        <f>IF(J25&lt;&gt;"",IF(J25+1&lt;=$C$11*VLOOKUP($R$2,$Q$16:R35,2,0),J25+1,""),"")</f>
        <v/>
      </c>
      <c r="K26" s="135" t="str">
        <f t="shared" si="2"/>
        <v/>
      </c>
      <c r="L26" s="135" t="str">
        <f t="shared" si="0"/>
        <v/>
      </c>
      <c r="M26" s="135" t="str">
        <f t="shared" si="1"/>
        <v/>
      </c>
      <c r="N26" s="135"/>
      <c r="O26" s="135"/>
    </row>
    <row r="27" spans="2:19">
      <c r="J27" s="30" t="str">
        <f>IF(J26&lt;&gt;"",IF(J26+1&lt;=$C$11*VLOOKUP($R$2,$Q$16:R36,2,0),J26+1,""),"")</f>
        <v/>
      </c>
      <c r="K27" s="135" t="str">
        <f t="shared" si="2"/>
        <v/>
      </c>
      <c r="L27" s="135" t="str">
        <f t="shared" si="0"/>
        <v/>
      </c>
      <c r="M27" s="135" t="str">
        <f t="shared" si="1"/>
        <v/>
      </c>
      <c r="N27" s="135"/>
      <c r="O27" s="135"/>
    </row>
    <row r="28" spans="2:19">
      <c r="J28" s="30" t="str">
        <f>IF(J27&lt;&gt;"",IF(J27+1&lt;=$C$11*VLOOKUP($R$2,$Q$16:R37,2,0),J27+1,""),"")</f>
        <v/>
      </c>
      <c r="K28" s="135" t="str">
        <f t="shared" si="2"/>
        <v/>
      </c>
      <c r="L28" s="135" t="str">
        <f t="shared" si="0"/>
        <v/>
      </c>
      <c r="M28" s="135" t="str">
        <f t="shared" si="1"/>
        <v/>
      </c>
      <c r="N28" s="135"/>
      <c r="O28" s="135"/>
    </row>
    <row r="29" spans="2:19">
      <c r="J29" s="30" t="str">
        <f>IF(J28&lt;&gt;"",IF(J28+1&lt;=$C$11*VLOOKUP($R$2,$Q$16:R38,2,0),J28+1,""),"")</f>
        <v/>
      </c>
      <c r="K29" s="135" t="str">
        <f t="shared" si="2"/>
        <v/>
      </c>
      <c r="L29" s="135" t="str">
        <f t="shared" si="0"/>
        <v/>
      </c>
      <c r="M29" s="135" t="str">
        <f t="shared" si="1"/>
        <v/>
      </c>
      <c r="N29" s="135"/>
      <c r="O29" s="135"/>
    </row>
    <row r="30" spans="2:19">
      <c r="J30" s="30" t="str">
        <f>IF(J29&lt;&gt;"",IF(J29+1&lt;=$C$11*VLOOKUP($R$2,$Q$16:R39,2,0),J29+1,""),"")</f>
        <v/>
      </c>
      <c r="K30" s="135" t="str">
        <f t="shared" si="2"/>
        <v/>
      </c>
      <c r="L30" s="135" t="str">
        <f t="shared" si="0"/>
        <v/>
      </c>
      <c r="M30" s="135" t="str">
        <f t="shared" si="1"/>
        <v/>
      </c>
      <c r="N30" s="135"/>
      <c r="O30" s="135"/>
    </row>
    <row r="31" spans="2:19">
      <c r="J31" s="30" t="str">
        <f>IF(J30&lt;&gt;"",IF(J30+1&lt;=$C$11*VLOOKUP($R$2,$Q$16:R40,2,0),J30+1,""),"")</f>
        <v/>
      </c>
      <c r="K31" s="135" t="str">
        <f t="shared" si="2"/>
        <v/>
      </c>
      <c r="L31" s="135" t="str">
        <f t="shared" si="0"/>
        <v/>
      </c>
      <c r="M31" s="135" t="str">
        <f t="shared" si="1"/>
        <v/>
      </c>
      <c r="N31" s="135"/>
      <c r="O31" s="135"/>
    </row>
    <row r="32" spans="2:19">
      <c r="J32" s="30" t="str">
        <f>IF(J31&lt;&gt;"",IF(J31+1&lt;=$C$11*VLOOKUP($R$2,$Q$16:R41,2,0),J31+1,""),"")</f>
        <v/>
      </c>
      <c r="K32" s="135" t="str">
        <f t="shared" si="2"/>
        <v/>
      </c>
      <c r="L32" s="135" t="str">
        <f t="shared" si="0"/>
        <v/>
      </c>
      <c r="M32" s="135" t="str">
        <f t="shared" si="1"/>
        <v/>
      </c>
      <c r="N32" s="135"/>
      <c r="O32" s="135"/>
    </row>
    <row r="33" spans="10:15">
      <c r="J33" s="30" t="str">
        <f>IF(J32&lt;&gt;"",IF(J32+1&lt;=$C$11*VLOOKUP($R$2,$Q$16:R42,2,0),J32+1,""),"")</f>
        <v/>
      </c>
      <c r="K33" s="135" t="str">
        <f t="shared" si="2"/>
        <v/>
      </c>
      <c r="L33" s="135" t="str">
        <f t="shared" si="0"/>
        <v/>
      </c>
      <c r="M33" s="135" t="str">
        <f t="shared" si="1"/>
        <v/>
      </c>
      <c r="N33" s="135"/>
      <c r="O33" s="135"/>
    </row>
    <row r="34" spans="10:15">
      <c r="J34" s="30" t="str">
        <f>IF(J33&lt;&gt;"",IF(J33+1&lt;=$C$11*VLOOKUP($R$2,$Q$16:R43,2,0),J33+1,""),"")</f>
        <v/>
      </c>
      <c r="K34" s="135" t="str">
        <f t="shared" si="2"/>
        <v/>
      </c>
      <c r="L34" s="135" t="str">
        <f t="shared" si="0"/>
        <v/>
      </c>
      <c r="M34" s="135" t="str">
        <f t="shared" si="1"/>
        <v/>
      </c>
      <c r="N34" s="135"/>
      <c r="O34" s="135"/>
    </row>
    <row r="35" spans="10:15">
      <c r="J35" s="30" t="str">
        <f>IF(J34&lt;&gt;"",IF(J34+1&lt;=$C$11*VLOOKUP($R$2,$Q$16:R44,2,0),J34+1,""),"")</f>
        <v/>
      </c>
      <c r="K35" s="135" t="str">
        <f t="shared" si="2"/>
        <v/>
      </c>
      <c r="L35" s="135" t="str">
        <f t="shared" si="0"/>
        <v/>
      </c>
      <c r="M35" s="135" t="str">
        <f t="shared" si="1"/>
        <v/>
      </c>
      <c r="N35" s="135"/>
      <c r="O35" s="135"/>
    </row>
    <row r="36" spans="10:15">
      <c r="J36" s="30" t="str">
        <f>IF(J35&lt;&gt;"",IF(J35+1&lt;=$C$11*VLOOKUP($R$2,$Q$16:R45,2,0),J35+1,""),"")</f>
        <v/>
      </c>
      <c r="K36" s="135" t="str">
        <f t="shared" si="2"/>
        <v/>
      </c>
      <c r="L36" s="135" t="str">
        <f t="shared" si="0"/>
        <v/>
      </c>
      <c r="M36" s="135" t="str">
        <f t="shared" si="1"/>
        <v/>
      </c>
      <c r="N36" s="135"/>
      <c r="O36" s="135"/>
    </row>
    <row r="37" spans="10:15">
      <c r="J37" s="30" t="str">
        <f>IF(J36&lt;&gt;"",IF(J36+1&lt;=$C$11*VLOOKUP($R$2,$Q$16:R46,2,0),J36+1,""),"")</f>
        <v/>
      </c>
      <c r="K37" s="135" t="str">
        <f t="shared" si="2"/>
        <v/>
      </c>
      <c r="L37" s="135" t="str">
        <f t="shared" si="0"/>
        <v/>
      </c>
      <c r="M37" s="135" t="str">
        <f t="shared" si="1"/>
        <v/>
      </c>
      <c r="N37" s="135"/>
      <c r="O37" s="135"/>
    </row>
    <row r="38" spans="10:15">
      <c r="J38" s="30" t="str">
        <f>IF(J37&lt;&gt;"",IF(J37+1&lt;=$C$11*VLOOKUP($R$2,$Q$16:R47,2,0),J37+1,""),"")</f>
        <v/>
      </c>
      <c r="K38" s="135" t="str">
        <f t="shared" si="2"/>
        <v/>
      </c>
      <c r="L38" s="135" t="str">
        <f t="shared" si="0"/>
        <v/>
      </c>
      <c r="M38" s="135" t="str">
        <f t="shared" si="1"/>
        <v/>
      </c>
      <c r="N38" s="135"/>
      <c r="O38" s="135"/>
    </row>
    <row r="39" spans="10:15">
      <c r="J39" s="30" t="str">
        <f>IF(J38&lt;&gt;"",IF(J38+1&lt;=$C$11*VLOOKUP($R$2,$Q$16:R48,2,0),J38+1,""),"")</f>
        <v/>
      </c>
      <c r="K39" s="135" t="str">
        <f t="shared" si="2"/>
        <v/>
      </c>
      <c r="L39" s="135" t="str">
        <f t="shared" si="0"/>
        <v/>
      </c>
      <c r="M39" s="135" t="str">
        <f t="shared" si="1"/>
        <v/>
      </c>
      <c r="N39" s="135"/>
      <c r="O39" s="135"/>
    </row>
    <row r="40" spans="10:15">
      <c r="J40" s="30" t="str">
        <f>IF(J39&lt;&gt;"",IF(J39+1&lt;=$C$11*VLOOKUP($R$2,$Q$16:R49,2,0),J39+1,""),"")</f>
        <v/>
      </c>
      <c r="K40" s="135" t="str">
        <f t="shared" si="2"/>
        <v/>
      </c>
      <c r="L40" s="135" t="str">
        <f t="shared" si="0"/>
        <v/>
      </c>
      <c r="M40" s="135" t="str">
        <f t="shared" si="1"/>
        <v/>
      </c>
      <c r="N40" s="135"/>
      <c r="O40" s="135"/>
    </row>
    <row r="41" spans="10:15">
      <c r="J41" s="30" t="str">
        <f>IF(J40&lt;&gt;"",IF(J40+1&lt;=$C$11*VLOOKUP($R$2,$Q$16:R50,2,0),J40+1,""),"")</f>
        <v/>
      </c>
      <c r="K41" s="135" t="str">
        <f t="shared" si="2"/>
        <v/>
      </c>
      <c r="L41" s="135" t="str">
        <f t="shared" si="0"/>
        <v/>
      </c>
      <c r="M41" s="135" t="str">
        <f t="shared" si="1"/>
        <v/>
      </c>
      <c r="N41" s="135"/>
      <c r="O41" s="135"/>
    </row>
    <row r="42" spans="10:15">
      <c r="J42" s="30" t="str">
        <f>IF(J41&lt;&gt;"",IF(J41+1&lt;=$C$11*VLOOKUP($R$2,$Q$16:R51,2,0),J41+1,""),"")</f>
        <v/>
      </c>
      <c r="K42" s="135" t="str">
        <f t="shared" si="2"/>
        <v/>
      </c>
      <c r="L42" s="135" t="str">
        <f t="shared" si="0"/>
        <v/>
      </c>
      <c r="M42" s="135" t="str">
        <f t="shared" si="1"/>
        <v/>
      </c>
      <c r="N42" s="135"/>
      <c r="O42" s="135"/>
    </row>
    <row r="43" spans="10:15">
      <c r="J43" s="30" t="str">
        <f>IF(J42&lt;&gt;"",IF(J42+1&lt;=$C$11*VLOOKUP($R$2,$Q$16:R52,2,0),J42+1,""),"")</f>
        <v/>
      </c>
      <c r="K43" s="135" t="str">
        <f t="shared" si="2"/>
        <v/>
      </c>
      <c r="L43" s="135" t="str">
        <f t="shared" si="0"/>
        <v/>
      </c>
      <c r="M43" s="135" t="str">
        <f t="shared" si="1"/>
        <v/>
      </c>
      <c r="N43" s="135"/>
      <c r="O43" s="135"/>
    </row>
    <row r="44" spans="10:15">
      <c r="J44" s="30" t="str">
        <f>IF(J43&lt;&gt;"",IF(J43+1&lt;=$C$11*VLOOKUP($R$2,$Q$16:R53,2,0),J43+1,""),"")</f>
        <v/>
      </c>
      <c r="K44" s="135" t="str">
        <f t="shared" si="2"/>
        <v/>
      </c>
      <c r="L44" s="135" t="str">
        <f t="shared" si="0"/>
        <v/>
      </c>
      <c r="M44" s="135" t="str">
        <f t="shared" si="1"/>
        <v/>
      </c>
      <c r="N44" s="135"/>
      <c r="O44" s="135"/>
    </row>
    <row r="45" spans="10:15">
      <c r="J45" s="30" t="str">
        <f>IF(J44&lt;&gt;"",IF(J44+1&lt;=$C$11*VLOOKUP($R$2,$Q$16:R54,2,0),J44+1,""),"")</f>
        <v/>
      </c>
      <c r="K45" s="135" t="str">
        <f t="shared" si="2"/>
        <v/>
      </c>
      <c r="L45" s="135" t="str">
        <f t="shared" si="0"/>
        <v/>
      </c>
      <c r="M45" s="135" t="str">
        <f t="shared" si="1"/>
        <v/>
      </c>
      <c r="N45" s="135"/>
      <c r="O45" s="135"/>
    </row>
    <row r="46" spans="10:15">
      <c r="J46" s="30" t="str">
        <f>IF(J45&lt;&gt;"",IF(J45+1&lt;=$C$11*VLOOKUP($R$2,$Q$16:R55,2,0),J45+1,""),"")</f>
        <v/>
      </c>
      <c r="K46" s="135" t="str">
        <f t="shared" si="2"/>
        <v/>
      </c>
      <c r="L46" s="135" t="str">
        <f t="shared" si="0"/>
        <v/>
      </c>
      <c r="M46" s="135" t="str">
        <f t="shared" si="1"/>
        <v/>
      </c>
      <c r="N46" s="135"/>
      <c r="O46" s="135"/>
    </row>
    <row r="47" spans="10:15">
      <c r="J47" s="30" t="str">
        <f>IF(J46&lt;&gt;"",IF(J46+1&lt;=$C$11*VLOOKUP($R$2,$Q$16:R56,2,0),J46+1,""),"")</f>
        <v/>
      </c>
      <c r="K47" s="135" t="str">
        <f t="shared" si="2"/>
        <v/>
      </c>
      <c r="L47" s="135" t="str">
        <f t="shared" si="0"/>
        <v/>
      </c>
      <c r="M47" s="135" t="str">
        <f t="shared" si="1"/>
        <v/>
      </c>
      <c r="N47" s="135"/>
      <c r="O47" s="135"/>
    </row>
    <row r="48" spans="10:15">
      <c r="J48" s="30" t="str">
        <f>IF(J47&lt;&gt;"",IF(J47+1&lt;=$C$11*VLOOKUP($R$2,$Q$16:R57,2,0),J47+1,""),"")</f>
        <v/>
      </c>
      <c r="K48" s="135" t="str">
        <f t="shared" si="2"/>
        <v/>
      </c>
      <c r="L48" s="135" t="str">
        <f t="shared" si="0"/>
        <v/>
      </c>
      <c r="M48" s="135" t="str">
        <f t="shared" si="1"/>
        <v/>
      </c>
      <c r="N48" s="135"/>
      <c r="O48" s="135"/>
    </row>
    <row r="49" spans="10:15">
      <c r="J49" s="30" t="str">
        <f>IF(J48&lt;&gt;"",IF(J48+1&lt;=$C$11*VLOOKUP($R$2,$Q$16:R58,2,0),J48+1,""),"")</f>
        <v/>
      </c>
      <c r="K49" s="135" t="str">
        <f t="shared" si="2"/>
        <v/>
      </c>
      <c r="L49" s="135" t="str">
        <f t="shared" si="0"/>
        <v/>
      </c>
      <c r="M49" s="135" t="str">
        <f t="shared" si="1"/>
        <v/>
      </c>
      <c r="N49" s="135"/>
      <c r="O49" s="135"/>
    </row>
    <row r="50" spans="10:15">
      <c r="J50" s="30" t="str">
        <f>IF(J49&lt;&gt;"",IF(J49+1&lt;=$C$11*VLOOKUP($R$2,$Q$16:R59,2,0),J49+1,""),"")</f>
        <v/>
      </c>
      <c r="K50" s="135" t="str">
        <f t="shared" si="2"/>
        <v/>
      </c>
      <c r="L50" s="135" t="str">
        <f t="shared" si="0"/>
        <v/>
      </c>
      <c r="M50" s="135" t="str">
        <f t="shared" si="1"/>
        <v/>
      </c>
      <c r="N50" s="135"/>
      <c r="O50" s="135"/>
    </row>
    <row r="51" spans="10:15">
      <c r="J51" s="30" t="str">
        <f>IF(J50&lt;&gt;"",IF(J50+1&lt;=$C$11*VLOOKUP($R$2,$Q$16:R60,2,0),J50+1,""),"")</f>
        <v/>
      </c>
      <c r="K51" s="135" t="str">
        <f t="shared" si="2"/>
        <v/>
      </c>
      <c r="L51" s="135" t="str">
        <f t="shared" si="0"/>
        <v/>
      </c>
      <c r="M51" s="135" t="str">
        <f t="shared" si="1"/>
        <v/>
      </c>
      <c r="N51" s="135"/>
      <c r="O51" s="135"/>
    </row>
    <row r="52" spans="10:15">
      <c r="J52" s="30" t="str">
        <f>IF(J51&lt;&gt;"",IF(J51+1&lt;=$C$11*VLOOKUP($R$2,$Q$16:R61,2,0),J51+1,""),"")</f>
        <v/>
      </c>
      <c r="K52" s="135" t="str">
        <f t="shared" si="2"/>
        <v/>
      </c>
      <c r="L52" s="135" t="str">
        <f t="shared" si="0"/>
        <v/>
      </c>
      <c r="M52" s="135" t="str">
        <f t="shared" si="1"/>
        <v/>
      </c>
      <c r="N52" s="135"/>
      <c r="O52" s="135"/>
    </row>
    <row r="53" spans="10:15">
      <c r="J53" s="30" t="str">
        <f>IF(J52&lt;&gt;"",IF(J52+1&lt;=$C$11*VLOOKUP($R$2,$Q$16:R62,2,0),J52+1,""),"")</f>
        <v/>
      </c>
      <c r="K53" s="135" t="str">
        <f t="shared" si="2"/>
        <v/>
      </c>
      <c r="L53" s="135" t="str">
        <f t="shared" si="0"/>
        <v/>
      </c>
      <c r="M53" s="135" t="str">
        <f t="shared" si="1"/>
        <v/>
      </c>
      <c r="N53" s="135"/>
      <c r="O53" s="135"/>
    </row>
    <row r="54" spans="10:15">
      <c r="J54" s="30" t="str">
        <f>IF(J53&lt;&gt;"",IF(J53+1&lt;=$C$11*VLOOKUP($R$2,$Q$16:R63,2,0),J53+1,""),"")</f>
        <v/>
      </c>
      <c r="K54" s="135" t="str">
        <f t="shared" si="2"/>
        <v/>
      </c>
      <c r="L54" s="135" t="str">
        <f t="shared" si="0"/>
        <v/>
      </c>
      <c r="M54" s="135" t="str">
        <f t="shared" si="1"/>
        <v/>
      </c>
      <c r="N54" s="135"/>
      <c r="O54" s="135"/>
    </row>
    <row r="55" spans="10:15">
      <c r="J55" s="30" t="str">
        <f>IF(J54&lt;&gt;"",IF(J54+1&lt;=$C$11*VLOOKUP($R$2,$Q$16:R64,2,0),J54+1,""),"")</f>
        <v/>
      </c>
      <c r="K55" s="135" t="str">
        <f t="shared" si="2"/>
        <v/>
      </c>
      <c r="L55" s="135" t="str">
        <f t="shared" si="0"/>
        <v/>
      </c>
      <c r="M55" s="135" t="str">
        <f t="shared" si="1"/>
        <v/>
      </c>
      <c r="N55" s="135"/>
      <c r="O55" s="135"/>
    </row>
    <row r="56" spans="10:15">
      <c r="J56" s="30" t="str">
        <f>IF(J55&lt;&gt;"",IF(J55+1&lt;=$C$11*VLOOKUP($R$2,$Q$16:R65,2,0),J55+1,""),"")</f>
        <v/>
      </c>
      <c r="K56" s="135" t="str">
        <f t="shared" si="2"/>
        <v/>
      </c>
      <c r="L56" s="135" t="str">
        <f t="shared" si="0"/>
        <v/>
      </c>
      <c r="M56" s="135" t="str">
        <f t="shared" si="1"/>
        <v/>
      </c>
      <c r="N56" s="135"/>
      <c r="O56" s="135"/>
    </row>
    <row r="57" spans="10:15">
      <c r="J57" s="30" t="str">
        <f>IF(J56&lt;&gt;"",IF(J56+1&lt;=$C$11*VLOOKUP($R$2,$Q$16:R66,2,0),J56+1,""),"")</f>
        <v/>
      </c>
      <c r="K57" s="135" t="str">
        <f t="shared" si="2"/>
        <v/>
      </c>
      <c r="L57" s="135" t="str">
        <f t="shared" si="0"/>
        <v/>
      </c>
      <c r="M57" s="135" t="str">
        <f t="shared" si="1"/>
        <v/>
      </c>
      <c r="N57" s="135"/>
      <c r="O57" s="135"/>
    </row>
    <row r="58" spans="10:15">
      <c r="J58" s="30" t="str">
        <f>IF(J57&lt;&gt;"",IF(J57+1&lt;=$C$11*VLOOKUP($R$2,$Q$16:R67,2,0),J57+1,""),"")</f>
        <v/>
      </c>
      <c r="K58" s="135" t="str">
        <f t="shared" si="2"/>
        <v/>
      </c>
      <c r="L58" s="135" t="str">
        <f t="shared" si="0"/>
        <v/>
      </c>
      <c r="M58" s="135" t="str">
        <f t="shared" si="1"/>
        <v/>
      </c>
      <c r="N58" s="135"/>
      <c r="O58" s="135"/>
    </row>
    <row r="59" spans="10:15">
      <c r="J59" s="30" t="str">
        <f>IF(J58&lt;&gt;"",IF(J58+1&lt;=$C$11*VLOOKUP($R$2,$Q$16:R68,2,0),J58+1,""),"")</f>
        <v/>
      </c>
      <c r="K59" s="135" t="str">
        <f t="shared" si="2"/>
        <v/>
      </c>
      <c r="L59" s="135" t="str">
        <f t="shared" si="0"/>
        <v/>
      </c>
      <c r="M59" s="135" t="str">
        <f t="shared" si="1"/>
        <v/>
      </c>
      <c r="N59" s="135"/>
      <c r="O59" s="135"/>
    </row>
    <row r="60" spans="10:15">
      <c r="J60" s="30" t="str">
        <f>IF(J59&lt;&gt;"",IF(J59+1&lt;=$C$11*VLOOKUP($R$2,$Q$16:R69,2,0),J59+1,""),"")</f>
        <v/>
      </c>
      <c r="K60" s="135" t="str">
        <f t="shared" si="2"/>
        <v/>
      </c>
      <c r="L60" s="135" t="str">
        <f t="shared" si="0"/>
        <v/>
      </c>
      <c r="M60" s="135" t="str">
        <f t="shared" si="1"/>
        <v/>
      </c>
      <c r="N60" s="135"/>
      <c r="O60" s="135"/>
    </row>
    <row r="61" spans="10:15">
      <c r="J61" s="30" t="str">
        <f>IF(J60&lt;&gt;"",IF(J60+1&lt;=$C$11*VLOOKUP($R$2,$Q$16:R70,2,0),J60+1,""),"")</f>
        <v/>
      </c>
      <c r="K61" s="135" t="str">
        <f t="shared" si="2"/>
        <v/>
      </c>
      <c r="L61" s="135" t="str">
        <f t="shared" si="0"/>
        <v/>
      </c>
      <c r="M61" s="135" t="str">
        <f t="shared" si="1"/>
        <v/>
      </c>
      <c r="N61" s="135"/>
      <c r="O61" s="135"/>
    </row>
    <row r="62" spans="10:15">
      <c r="J62" s="30" t="str">
        <f>IF(J61&lt;&gt;"",IF(J61+1&lt;=$C$11*VLOOKUP($R$2,$Q$16:R71,2,0),J61+1,""),"")</f>
        <v/>
      </c>
      <c r="K62" s="135" t="str">
        <f t="shared" si="2"/>
        <v/>
      </c>
      <c r="L62" s="135" t="str">
        <f t="shared" si="0"/>
        <v/>
      </c>
      <c r="M62" s="135" t="str">
        <f t="shared" si="1"/>
        <v/>
      </c>
      <c r="N62" s="135"/>
      <c r="O62" s="135"/>
    </row>
    <row r="63" spans="10:15">
      <c r="J63" s="30" t="str">
        <f>IF(J62&lt;&gt;"",IF(J62+1&lt;=$C$11*VLOOKUP($R$2,$Q$16:R72,2,0),J62+1,""),"")</f>
        <v/>
      </c>
      <c r="K63" s="135" t="str">
        <f t="shared" si="2"/>
        <v/>
      </c>
      <c r="L63" s="135" t="str">
        <f t="shared" si="0"/>
        <v/>
      </c>
      <c r="M63" s="135" t="str">
        <f t="shared" si="1"/>
        <v/>
      </c>
      <c r="N63" s="135"/>
      <c r="O63" s="135"/>
    </row>
    <row r="64" spans="10:15">
      <c r="J64" s="30" t="str">
        <f>IF(J63&lt;&gt;"",IF(J63+1&lt;=$C$11*VLOOKUP($R$2,$Q$16:R73,2,0),J63+1,""),"")</f>
        <v/>
      </c>
      <c r="K64" s="135" t="str">
        <f t="shared" si="2"/>
        <v/>
      </c>
      <c r="L64" s="135" t="str">
        <f t="shared" si="0"/>
        <v/>
      </c>
      <c r="M64" s="135" t="str">
        <f t="shared" si="1"/>
        <v/>
      </c>
      <c r="N64" s="135"/>
      <c r="O64" s="135"/>
    </row>
    <row r="65" spans="10:15">
      <c r="J65" s="30" t="str">
        <f>IF(J64&lt;&gt;"",IF(J64+1&lt;=$C$11*VLOOKUP($R$2,$Q$16:R74,2,0),J64+1,""),"")</f>
        <v/>
      </c>
      <c r="K65" s="135" t="str">
        <f t="shared" si="2"/>
        <v/>
      </c>
      <c r="L65" s="135" t="str">
        <f t="shared" si="0"/>
        <v/>
      </c>
      <c r="M65" s="135" t="str">
        <f t="shared" si="1"/>
        <v/>
      </c>
      <c r="N65" s="135"/>
      <c r="O65" s="135"/>
    </row>
    <row r="66" spans="10:15">
      <c r="J66" s="30" t="str">
        <f>IF(J65&lt;&gt;"",IF(J65+1&lt;=$C$11*VLOOKUP($R$2,$Q$16:R75,2,0),J65+1,""),"")</f>
        <v/>
      </c>
      <c r="K66" s="135" t="str">
        <f t="shared" si="2"/>
        <v/>
      </c>
      <c r="L66" s="135" t="str">
        <f t="shared" si="0"/>
        <v/>
      </c>
      <c r="M66" s="135" t="str">
        <f t="shared" si="1"/>
        <v/>
      </c>
      <c r="N66" s="135"/>
      <c r="O66" s="135"/>
    </row>
    <row r="67" spans="10:15">
      <c r="J67" s="30" t="str">
        <f>IF(J66&lt;&gt;"",IF(J66+1&lt;=$C$11*VLOOKUP($R$2,$Q$16:R76,2,0),J66+1,""),"")</f>
        <v/>
      </c>
      <c r="K67" s="135" t="str">
        <f t="shared" si="2"/>
        <v/>
      </c>
      <c r="L67" s="135" t="str">
        <f t="shared" si="0"/>
        <v/>
      </c>
      <c r="M67" s="135" t="str">
        <f t="shared" si="1"/>
        <v/>
      </c>
      <c r="N67" s="135"/>
      <c r="O67" s="135"/>
    </row>
    <row r="68" spans="10:15">
      <c r="J68" s="30" t="str">
        <f>IF(J67&lt;&gt;"",IF(J67+1&lt;=$C$11*VLOOKUP($R$2,$Q$16:R77,2,0),J67+1,""),"")</f>
        <v/>
      </c>
      <c r="K68" s="135" t="str">
        <f t="shared" si="2"/>
        <v/>
      </c>
      <c r="L68" s="135" t="str">
        <f t="shared" si="0"/>
        <v/>
      </c>
      <c r="M68" s="135" t="str">
        <f t="shared" si="1"/>
        <v/>
      </c>
      <c r="N68" s="135"/>
      <c r="O68" s="135"/>
    </row>
    <row r="69" spans="10:15">
      <c r="J69" s="30" t="str">
        <f>IF(J68&lt;&gt;"",IF(J68+1&lt;=$C$11*VLOOKUP($R$2,$Q$16:R78,2,0),J68+1,""),"")</f>
        <v/>
      </c>
      <c r="K69" s="135" t="str">
        <f t="shared" si="2"/>
        <v/>
      </c>
      <c r="L69" s="135" t="str">
        <f t="shared" ref="L69:L123" si="3">IF(J69="","",$E$20)</f>
        <v/>
      </c>
      <c r="M69" s="135" t="str">
        <f t="shared" ref="M69:M123" si="4">IF(J69="","",IF($R$3=1,(K69-L69)*(1+$R$8),K69*(1+$R$8)-L69))</f>
        <v/>
      </c>
      <c r="N69" s="135"/>
      <c r="O69" s="135"/>
    </row>
    <row r="70" spans="10:15">
      <c r="J70" s="30" t="str">
        <f>IF(J69&lt;&gt;"",IF(J69+1&lt;=$C$11*VLOOKUP($R$2,$Q$16:R79,2,0),J69+1,""),"")</f>
        <v/>
      </c>
      <c r="K70" s="135" t="str">
        <f t="shared" ref="K70:K123" si="5">IF(J70="","",M69)</f>
        <v/>
      </c>
      <c r="L70" s="135" t="str">
        <f t="shared" si="3"/>
        <v/>
      </c>
      <c r="M70" s="135" t="str">
        <f t="shared" si="4"/>
        <v/>
      </c>
      <c r="N70" s="135"/>
      <c r="O70" s="135"/>
    </row>
    <row r="71" spans="10:15">
      <c r="J71" s="30" t="str">
        <f>IF(J70&lt;&gt;"",IF(J70+1&lt;=$C$11*VLOOKUP($R$2,$Q$16:R80,2,0),J70+1,""),"")</f>
        <v/>
      </c>
      <c r="K71" s="135" t="str">
        <f t="shared" si="5"/>
        <v/>
      </c>
      <c r="L71" s="135" t="str">
        <f t="shared" si="3"/>
        <v/>
      </c>
      <c r="M71" s="135" t="str">
        <f t="shared" si="4"/>
        <v/>
      </c>
      <c r="N71" s="135"/>
      <c r="O71" s="135"/>
    </row>
    <row r="72" spans="10:15">
      <c r="J72" s="30" t="str">
        <f>IF(J71&lt;&gt;"",IF(J71+1&lt;=$C$11*VLOOKUP($R$2,$Q$16:R81,2,0),J71+1,""),"")</f>
        <v/>
      </c>
      <c r="K72" s="135" t="str">
        <f t="shared" si="5"/>
        <v/>
      </c>
      <c r="L72" s="135" t="str">
        <f t="shared" si="3"/>
        <v/>
      </c>
      <c r="M72" s="135" t="str">
        <f t="shared" si="4"/>
        <v/>
      </c>
      <c r="N72" s="135"/>
      <c r="O72" s="135"/>
    </row>
    <row r="73" spans="10:15">
      <c r="J73" s="30" t="str">
        <f>IF(J72&lt;&gt;"",IF(J72+1&lt;=$C$11*VLOOKUP($R$2,$Q$16:R82,2,0),J72+1,""),"")</f>
        <v/>
      </c>
      <c r="K73" s="135" t="str">
        <f t="shared" si="5"/>
        <v/>
      </c>
      <c r="L73" s="135" t="str">
        <f t="shared" si="3"/>
        <v/>
      </c>
      <c r="M73" s="135" t="str">
        <f t="shared" si="4"/>
        <v/>
      </c>
      <c r="N73" s="135"/>
      <c r="O73" s="135"/>
    </row>
    <row r="74" spans="10:15">
      <c r="J74" s="30" t="str">
        <f>IF(J73&lt;&gt;"",IF(J73+1&lt;=$C$11*VLOOKUP($R$2,$Q$16:R83,2,0),J73+1,""),"")</f>
        <v/>
      </c>
      <c r="K74" s="135" t="str">
        <f t="shared" si="5"/>
        <v/>
      </c>
      <c r="L74" s="135" t="str">
        <f t="shared" si="3"/>
        <v/>
      </c>
      <c r="M74" s="135" t="str">
        <f t="shared" si="4"/>
        <v/>
      </c>
      <c r="N74" s="135"/>
      <c r="O74" s="135"/>
    </row>
    <row r="75" spans="10:15">
      <c r="J75" s="30" t="str">
        <f>IF(J74&lt;&gt;"",IF(J74+1&lt;=$C$11*VLOOKUP($R$2,$Q$16:R84,2,0),J74+1,""),"")</f>
        <v/>
      </c>
      <c r="K75" s="135" t="str">
        <f t="shared" si="5"/>
        <v/>
      </c>
      <c r="L75" s="135" t="str">
        <f t="shared" si="3"/>
        <v/>
      </c>
      <c r="M75" s="135" t="str">
        <f t="shared" si="4"/>
        <v/>
      </c>
      <c r="N75" s="135"/>
      <c r="O75" s="135"/>
    </row>
    <row r="76" spans="10:15">
      <c r="J76" s="30" t="str">
        <f>IF(J75&lt;&gt;"",IF(J75+1&lt;=$C$11*VLOOKUP($R$2,$Q$16:R85,2,0),J75+1,""),"")</f>
        <v/>
      </c>
      <c r="K76" s="135" t="str">
        <f t="shared" si="5"/>
        <v/>
      </c>
      <c r="L76" s="135" t="str">
        <f t="shared" si="3"/>
        <v/>
      </c>
      <c r="M76" s="135" t="str">
        <f t="shared" si="4"/>
        <v/>
      </c>
      <c r="N76" s="135"/>
      <c r="O76" s="135"/>
    </row>
    <row r="77" spans="10:15">
      <c r="J77" s="30" t="str">
        <f>IF(J76&lt;&gt;"",IF(J76+1&lt;=$C$11*VLOOKUP($R$2,$Q$16:R86,2,0),J76+1,""),"")</f>
        <v/>
      </c>
      <c r="K77" s="135" t="str">
        <f t="shared" si="5"/>
        <v/>
      </c>
      <c r="L77" s="135" t="str">
        <f t="shared" si="3"/>
        <v/>
      </c>
      <c r="M77" s="135" t="str">
        <f t="shared" si="4"/>
        <v/>
      </c>
      <c r="N77" s="135"/>
      <c r="O77" s="135"/>
    </row>
    <row r="78" spans="10:15">
      <c r="J78" s="30" t="str">
        <f>IF(J77&lt;&gt;"",IF(J77+1&lt;=$C$11*VLOOKUP($R$2,$Q$16:R87,2,0),J77+1,""),"")</f>
        <v/>
      </c>
      <c r="K78" s="135" t="str">
        <f t="shared" si="5"/>
        <v/>
      </c>
      <c r="L78" s="135" t="str">
        <f t="shared" si="3"/>
        <v/>
      </c>
      <c r="M78" s="135" t="str">
        <f t="shared" si="4"/>
        <v/>
      </c>
      <c r="N78" s="135"/>
      <c r="O78" s="135"/>
    </row>
    <row r="79" spans="10:15">
      <c r="J79" s="30" t="str">
        <f>IF(J78&lt;&gt;"",IF(J78+1&lt;=$C$11*VLOOKUP($R$2,$Q$16:R88,2,0),J78+1,""),"")</f>
        <v/>
      </c>
      <c r="K79" s="135" t="str">
        <f t="shared" si="5"/>
        <v/>
      </c>
      <c r="L79" s="135" t="str">
        <f t="shared" si="3"/>
        <v/>
      </c>
      <c r="M79" s="135" t="str">
        <f t="shared" si="4"/>
        <v/>
      </c>
      <c r="N79" s="135"/>
      <c r="O79" s="135"/>
    </row>
    <row r="80" spans="10:15">
      <c r="J80" s="30" t="str">
        <f>IF(J79&lt;&gt;"",IF(J79+1&lt;=$C$11*VLOOKUP($R$2,$Q$16:R89,2,0),J79+1,""),"")</f>
        <v/>
      </c>
      <c r="K80" s="135" t="str">
        <f t="shared" si="5"/>
        <v/>
      </c>
      <c r="L80" s="135" t="str">
        <f t="shared" si="3"/>
        <v/>
      </c>
      <c r="M80" s="135" t="str">
        <f t="shared" si="4"/>
        <v/>
      </c>
      <c r="N80" s="135"/>
      <c r="O80" s="135"/>
    </row>
    <row r="81" spans="10:15">
      <c r="J81" s="30" t="str">
        <f>IF(J80&lt;&gt;"",IF(J80+1&lt;=$C$11*VLOOKUP($R$2,$Q$16:R90,2,0),J80+1,""),"")</f>
        <v/>
      </c>
      <c r="K81" s="135" t="str">
        <f t="shared" si="5"/>
        <v/>
      </c>
      <c r="L81" s="135" t="str">
        <f t="shared" si="3"/>
        <v/>
      </c>
      <c r="M81" s="135" t="str">
        <f t="shared" si="4"/>
        <v/>
      </c>
      <c r="N81" s="135"/>
      <c r="O81" s="135"/>
    </row>
    <row r="82" spans="10:15">
      <c r="J82" s="30" t="str">
        <f>IF(J81&lt;&gt;"",IF(J81+1&lt;=$C$11*VLOOKUP($R$2,$Q$16:R91,2,0),J81+1,""),"")</f>
        <v/>
      </c>
      <c r="K82" s="135" t="str">
        <f t="shared" si="5"/>
        <v/>
      </c>
      <c r="L82" s="135" t="str">
        <f t="shared" si="3"/>
        <v/>
      </c>
      <c r="M82" s="135" t="str">
        <f t="shared" si="4"/>
        <v/>
      </c>
      <c r="N82" s="135"/>
      <c r="O82" s="135"/>
    </row>
    <row r="83" spans="10:15">
      <c r="J83" s="30" t="str">
        <f>IF(J82&lt;&gt;"",IF(J82+1&lt;=$C$11*VLOOKUP($R$2,$Q$16:R92,2,0),J82+1,""),"")</f>
        <v/>
      </c>
      <c r="K83" s="135" t="str">
        <f t="shared" si="5"/>
        <v/>
      </c>
      <c r="L83" s="135" t="str">
        <f t="shared" si="3"/>
        <v/>
      </c>
      <c r="M83" s="135" t="str">
        <f t="shared" si="4"/>
        <v/>
      </c>
      <c r="N83" s="135"/>
      <c r="O83" s="135"/>
    </row>
    <row r="84" spans="10:15">
      <c r="J84" s="30" t="str">
        <f>IF(J83&lt;&gt;"",IF(J83+1&lt;=$C$11*VLOOKUP($R$2,$Q$16:R93,2,0),J83+1,""),"")</f>
        <v/>
      </c>
      <c r="K84" s="135" t="str">
        <f t="shared" si="5"/>
        <v/>
      </c>
      <c r="L84" s="135" t="str">
        <f t="shared" si="3"/>
        <v/>
      </c>
      <c r="M84" s="135" t="str">
        <f t="shared" si="4"/>
        <v/>
      </c>
      <c r="N84" s="135"/>
      <c r="O84" s="135"/>
    </row>
    <row r="85" spans="10:15">
      <c r="J85" s="30" t="str">
        <f>IF(J84&lt;&gt;"",IF(J84+1&lt;=$C$11*VLOOKUP($R$2,$Q$16:R94,2,0),J84+1,""),"")</f>
        <v/>
      </c>
      <c r="K85" s="135" t="str">
        <f t="shared" si="5"/>
        <v/>
      </c>
      <c r="L85" s="135" t="str">
        <f t="shared" si="3"/>
        <v/>
      </c>
      <c r="M85" s="135" t="str">
        <f t="shared" si="4"/>
        <v/>
      </c>
      <c r="N85" s="135"/>
      <c r="O85" s="135"/>
    </row>
    <row r="86" spans="10:15">
      <c r="J86" s="30" t="str">
        <f>IF(J85&lt;&gt;"",IF(J85+1&lt;=$C$11*VLOOKUP($R$2,$Q$16:R95,2,0),J85+1,""),"")</f>
        <v/>
      </c>
      <c r="K86" s="135" t="str">
        <f t="shared" si="5"/>
        <v/>
      </c>
      <c r="L86" s="135" t="str">
        <f t="shared" si="3"/>
        <v/>
      </c>
      <c r="M86" s="135" t="str">
        <f t="shared" si="4"/>
        <v/>
      </c>
      <c r="N86" s="135"/>
      <c r="O86" s="135"/>
    </row>
    <row r="87" spans="10:15">
      <c r="J87" s="30" t="str">
        <f>IF(J86&lt;&gt;"",IF(J86+1&lt;=$C$11*VLOOKUP($R$2,$Q$16:R96,2,0),J86+1,""),"")</f>
        <v/>
      </c>
      <c r="K87" s="135" t="str">
        <f t="shared" si="5"/>
        <v/>
      </c>
      <c r="L87" s="135" t="str">
        <f t="shared" si="3"/>
        <v/>
      </c>
      <c r="M87" s="135" t="str">
        <f t="shared" si="4"/>
        <v/>
      </c>
      <c r="N87" s="135"/>
      <c r="O87" s="135"/>
    </row>
    <row r="88" spans="10:15">
      <c r="J88" s="30" t="str">
        <f>IF(J87&lt;&gt;"",IF(J87+1&lt;=$C$11*VLOOKUP($R$2,$Q$16:R97,2,0),J87+1,""),"")</f>
        <v/>
      </c>
      <c r="K88" s="135" t="str">
        <f t="shared" si="5"/>
        <v/>
      </c>
      <c r="L88" s="135" t="str">
        <f t="shared" si="3"/>
        <v/>
      </c>
      <c r="M88" s="135" t="str">
        <f t="shared" si="4"/>
        <v/>
      </c>
      <c r="N88" s="135"/>
      <c r="O88" s="135"/>
    </row>
    <row r="89" spans="10:15">
      <c r="J89" s="30" t="str">
        <f>IF(J88&lt;&gt;"",IF(J88+1&lt;=$C$11*VLOOKUP($R$2,$Q$16:R98,2,0),J88+1,""),"")</f>
        <v/>
      </c>
      <c r="K89" s="135" t="str">
        <f t="shared" si="5"/>
        <v/>
      </c>
      <c r="L89" s="135" t="str">
        <f t="shared" si="3"/>
        <v/>
      </c>
      <c r="M89" s="135" t="str">
        <f t="shared" si="4"/>
        <v/>
      </c>
      <c r="N89" s="135"/>
      <c r="O89" s="135"/>
    </row>
    <row r="90" spans="10:15">
      <c r="J90" s="30" t="str">
        <f>IF(J89&lt;&gt;"",IF(J89+1&lt;=$C$11*VLOOKUP($R$2,$Q$16:R99,2,0),J89+1,""),"")</f>
        <v/>
      </c>
      <c r="K90" s="135" t="str">
        <f t="shared" si="5"/>
        <v/>
      </c>
      <c r="L90" s="135" t="str">
        <f t="shared" si="3"/>
        <v/>
      </c>
      <c r="M90" s="135" t="str">
        <f t="shared" si="4"/>
        <v/>
      </c>
      <c r="N90" s="135"/>
      <c r="O90" s="135"/>
    </row>
    <row r="91" spans="10:15">
      <c r="J91" s="30" t="str">
        <f>IF(J90&lt;&gt;"",IF(J90+1&lt;=$C$11*VLOOKUP($R$2,$Q$16:R100,2,0),J90+1,""),"")</f>
        <v/>
      </c>
      <c r="K91" s="135" t="str">
        <f t="shared" si="5"/>
        <v/>
      </c>
      <c r="L91" s="135" t="str">
        <f t="shared" si="3"/>
        <v/>
      </c>
      <c r="M91" s="135" t="str">
        <f t="shared" si="4"/>
        <v/>
      </c>
      <c r="N91" s="135"/>
      <c r="O91" s="135"/>
    </row>
    <row r="92" spans="10:15">
      <c r="J92" s="30" t="str">
        <f>IF(J91&lt;&gt;"",IF(J91+1&lt;=$C$11*VLOOKUP($R$2,$Q$16:R101,2,0),J91+1,""),"")</f>
        <v/>
      </c>
      <c r="K92" s="135" t="str">
        <f t="shared" si="5"/>
        <v/>
      </c>
      <c r="L92" s="135" t="str">
        <f t="shared" si="3"/>
        <v/>
      </c>
      <c r="M92" s="135" t="str">
        <f t="shared" si="4"/>
        <v/>
      </c>
      <c r="N92" s="135"/>
      <c r="O92" s="135"/>
    </row>
    <row r="93" spans="10:15">
      <c r="J93" s="30" t="str">
        <f>IF(J92&lt;&gt;"",IF(J92+1&lt;=$C$11*VLOOKUP($R$2,$Q$16:R102,2,0),J92+1,""),"")</f>
        <v/>
      </c>
      <c r="K93" s="135" t="str">
        <f t="shared" si="5"/>
        <v/>
      </c>
      <c r="L93" s="135" t="str">
        <f t="shared" si="3"/>
        <v/>
      </c>
      <c r="M93" s="135" t="str">
        <f t="shared" si="4"/>
        <v/>
      </c>
      <c r="N93" s="135"/>
      <c r="O93" s="135"/>
    </row>
    <row r="94" spans="10:15">
      <c r="J94" s="30" t="str">
        <f>IF(J93&lt;&gt;"",IF(J93+1&lt;=$C$11*VLOOKUP($R$2,$Q$16:R103,2,0),J93+1,""),"")</f>
        <v/>
      </c>
      <c r="K94" s="135" t="str">
        <f t="shared" si="5"/>
        <v/>
      </c>
      <c r="L94" s="135" t="str">
        <f t="shared" si="3"/>
        <v/>
      </c>
      <c r="M94" s="135" t="str">
        <f t="shared" si="4"/>
        <v/>
      </c>
      <c r="N94" s="135"/>
      <c r="O94" s="135"/>
    </row>
    <row r="95" spans="10:15">
      <c r="J95" s="30" t="str">
        <f>IF(J94&lt;&gt;"",IF(J94+1&lt;=$C$11*VLOOKUP($R$2,$Q$16:R104,2,0),J94+1,""),"")</f>
        <v/>
      </c>
      <c r="K95" s="135" t="str">
        <f t="shared" si="5"/>
        <v/>
      </c>
      <c r="L95" s="135" t="str">
        <f t="shared" si="3"/>
        <v/>
      </c>
      <c r="M95" s="135" t="str">
        <f t="shared" si="4"/>
        <v/>
      </c>
      <c r="N95" s="135"/>
      <c r="O95" s="135"/>
    </row>
    <row r="96" spans="10:15">
      <c r="J96" s="30" t="str">
        <f>IF(J95&lt;&gt;"",IF(J95+1&lt;=$C$11*VLOOKUP($R$2,$Q$16:R105,2,0),J95+1,""),"")</f>
        <v/>
      </c>
      <c r="K96" s="135" t="str">
        <f t="shared" si="5"/>
        <v/>
      </c>
      <c r="L96" s="135" t="str">
        <f t="shared" si="3"/>
        <v/>
      </c>
      <c r="M96" s="135" t="str">
        <f t="shared" si="4"/>
        <v/>
      </c>
      <c r="N96" s="135"/>
      <c r="O96" s="135"/>
    </row>
    <row r="97" spans="10:15">
      <c r="J97" s="30" t="str">
        <f>IF(J96&lt;&gt;"",IF(J96+1&lt;=$C$11*VLOOKUP($R$2,$Q$16:R106,2,0),J96+1,""),"")</f>
        <v/>
      </c>
      <c r="K97" s="135" t="str">
        <f t="shared" si="5"/>
        <v/>
      </c>
      <c r="L97" s="135" t="str">
        <f t="shared" si="3"/>
        <v/>
      </c>
      <c r="M97" s="135" t="str">
        <f t="shared" si="4"/>
        <v/>
      </c>
      <c r="N97" s="135"/>
      <c r="O97" s="135"/>
    </row>
    <row r="98" spans="10:15">
      <c r="J98" s="30" t="str">
        <f>IF(J97&lt;&gt;"",IF(J97+1&lt;=$C$11*VLOOKUP($R$2,$Q$16:R107,2,0),J97+1,""),"")</f>
        <v/>
      </c>
      <c r="K98" s="135" t="str">
        <f t="shared" si="5"/>
        <v/>
      </c>
      <c r="L98" s="135" t="str">
        <f t="shared" si="3"/>
        <v/>
      </c>
      <c r="M98" s="135" t="str">
        <f t="shared" si="4"/>
        <v/>
      </c>
      <c r="N98" s="135"/>
      <c r="O98" s="135"/>
    </row>
    <row r="99" spans="10:15">
      <c r="J99" s="30" t="str">
        <f>IF(J98&lt;&gt;"",IF(J98+1&lt;=$C$11*VLOOKUP($R$2,$Q$16:R108,2,0),J98+1,""),"")</f>
        <v/>
      </c>
      <c r="K99" s="135" t="str">
        <f t="shared" si="5"/>
        <v/>
      </c>
      <c r="L99" s="135" t="str">
        <f t="shared" si="3"/>
        <v/>
      </c>
      <c r="M99" s="135" t="str">
        <f t="shared" si="4"/>
        <v/>
      </c>
      <c r="N99" s="135"/>
      <c r="O99" s="135"/>
    </row>
    <row r="100" spans="10:15">
      <c r="J100" s="30" t="str">
        <f>IF(J99&lt;&gt;"",IF(J99+1&lt;=$C$11*VLOOKUP($R$2,$Q$16:R109,2,0),J99+1,""),"")</f>
        <v/>
      </c>
      <c r="K100" s="135" t="str">
        <f t="shared" si="5"/>
        <v/>
      </c>
      <c r="L100" s="135" t="str">
        <f t="shared" si="3"/>
        <v/>
      </c>
      <c r="M100" s="135" t="str">
        <f t="shared" si="4"/>
        <v/>
      </c>
      <c r="N100" s="135"/>
      <c r="O100" s="135"/>
    </row>
    <row r="101" spans="10:15">
      <c r="J101" s="30" t="str">
        <f>IF(J100&lt;&gt;"",IF(J100+1&lt;=$C$11*VLOOKUP($R$2,$Q$16:R110,2,0),J100+1,""),"")</f>
        <v/>
      </c>
      <c r="K101" s="135" t="str">
        <f t="shared" si="5"/>
        <v/>
      </c>
      <c r="L101" s="135" t="str">
        <f t="shared" si="3"/>
        <v/>
      </c>
      <c r="M101" s="135" t="str">
        <f t="shared" si="4"/>
        <v/>
      </c>
      <c r="N101" s="135"/>
      <c r="O101" s="135"/>
    </row>
    <row r="102" spans="10:15">
      <c r="J102" s="30" t="str">
        <f>IF(J101&lt;&gt;"",IF(J101+1&lt;=$C$11*VLOOKUP($R$2,$Q$16:R111,2,0),J101+1,""),"")</f>
        <v/>
      </c>
      <c r="K102" s="135" t="str">
        <f t="shared" si="5"/>
        <v/>
      </c>
      <c r="L102" s="135" t="str">
        <f t="shared" si="3"/>
        <v/>
      </c>
      <c r="M102" s="135" t="str">
        <f t="shared" si="4"/>
        <v/>
      </c>
      <c r="N102" s="135"/>
      <c r="O102" s="135"/>
    </row>
    <row r="103" spans="10:15">
      <c r="J103" s="30" t="str">
        <f>IF(J102&lt;&gt;"",IF(J102+1&lt;=$C$11*VLOOKUP($R$2,$Q$16:R112,2,0),J102+1,""),"")</f>
        <v/>
      </c>
      <c r="K103" s="135" t="str">
        <f t="shared" si="5"/>
        <v/>
      </c>
      <c r="L103" s="135" t="str">
        <f t="shared" si="3"/>
        <v/>
      </c>
      <c r="M103" s="135" t="str">
        <f t="shared" si="4"/>
        <v/>
      </c>
      <c r="N103" s="135"/>
      <c r="O103" s="135"/>
    </row>
    <row r="104" spans="10:15">
      <c r="J104" s="30" t="str">
        <f>IF(J103&lt;&gt;"",IF(J103+1&lt;=$C$11*VLOOKUP($R$2,$Q$16:R113,2,0),J103+1,""),"")</f>
        <v/>
      </c>
      <c r="K104" s="135" t="str">
        <f t="shared" si="5"/>
        <v/>
      </c>
      <c r="L104" s="135" t="str">
        <f t="shared" si="3"/>
        <v/>
      </c>
      <c r="M104" s="135" t="str">
        <f t="shared" si="4"/>
        <v/>
      </c>
      <c r="N104" s="135"/>
      <c r="O104" s="135"/>
    </row>
    <row r="105" spans="10:15">
      <c r="J105" s="30" t="str">
        <f>IF(J104&lt;&gt;"",IF(J104+1&lt;=$C$11*VLOOKUP($R$2,$Q$16:R114,2,0),J104+1,""),"")</f>
        <v/>
      </c>
      <c r="K105" s="135" t="str">
        <f t="shared" si="5"/>
        <v/>
      </c>
      <c r="L105" s="135" t="str">
        <f t="shared" si="3"/>
        <v/>
      </c>
      <c r="M105" s="135" t="str">
        <f t="shared" si="4"/>
        <v/>
      </c>
      <c r="N105" s="135"/>
      <c r="O105" s="135"/>
    </row>
    <row r="106" spans="10:15">
      <c r="J106" s="30" t="str">
        <f>IF(J105&lt;&gt;"",IF(J105+1&lt;=$C$11*VLOOKUP($R$2,$Q$16:R115,2,0),J105+1,""),"")</f>
        <v/>
      </c>
      <c r="K106" s="135" t="str">
        <f t="shared" si="5"/>
        <v/>
      </c>
      <c r="L106" s="135" t="str">
        <f t="shared" si="3"/>
        <v/>
      </c>
      <c r="M106" s="135" t="str">
        <f t="shared" si="4"/>
        <v/>
      </c>
      <c r="N106" s="135"/>
      <c r="O106" s="135"/>
    </row>
    <row r="107" spans="10:15">
      <c r="J107" s="30" t="str">
        <f>IF(J106&lt;&gt;"",IF(J106+1&lt;=$C$11*VLOOKUP($R$2,$Q$16:R116,2,0),J106+1,""),"")</f>
        <v/>
      </c>
      <c r="K107" s="135" t="str">
        <f t="shared" si="5"/>
        <v/>
      </c>
      <c r="L107" s="135" t="str">
        <f t="shared" si="3"/>
        <v/>
      </c>
      <c r="M107" s="135" t="str">
        <f t="shared" si="4"/>
        <v/>
      </c>
      <c r="N107" s="135"/>
      <c r="O107" s="135"/>
    </row>
    <row r="108" spans="10:15">
      <c r="J108" s="30" t="str">
        <f>IF(J107&lt;&gt;"",IF(J107+1&lt;=$C$11*VLOOKUP($R$2,$Q$16:R117,2,0),J107+1,""),"")</f>
        <v/>
      </c>
      <c r="K108" s="135" t="str">
        <f t="shared" si="5"/>
        <v/>
      </c>
      <c r="L108" s="135" t="str">
        <f t="shared" si="3"/>
        <v/>
      </c>
      <c r="M108" s="135" t="str">
        <f t="shared" si="4"/>
        <v/>
      </c>
      <c r="N108" s="135"/>
      <c r="O108" s="135"/>
    </row>
    <row r="109" spans="10:15">
      <c r="J109" s="30" t="str">
        <f>IF(J108&lt;&gt;"",IF(J108+1&lt;=$C$11*VLOOKUP($R$2,$Q$16:R118,2,0),J108+1,""),"")</f>
        <v/>
      </c>
      <c r="K109" s="135" t="str">
        <f t="shared" si="5"/>
        <v/>
      </c>
      <c r="L109" s="135" t="str">
        <f t="shared" si="3"/>
        <v/>
      </c>
      <c r="M109" s="135" t="str">
        <f t="shared" si="4"/>
        <v/>
      </c>
      <c r="N109" s="135"/>
      <c r="O109" s="135"/>
    </row>
    <row r="110" spans="10:15">
      <c r="J110" s="30" t="str">
        <f>IF(J109&lt;&gt;"",IF(J109+1&lt;=$C$11*VLOOKUP($R$2,$Q$16:R119,2,0),J109+1,""),"")</f>
        <v/>
      </c>
      <c r="K110" s="135" t="str">
        <f t="shared" si="5"/>
        <v/>
      </c>
      <c r="L110" s="135" t="str">
        <f t="shared" si="3"/>
        <v/>
      </c>
      <c r="M110" s="135" t="str">
        <f t="shared" si="4"/>
        <v/>
      </c>
      <c r="N110" s="135"/>
      <c r="O110" s="135"/>
    </row>
    <row r="111" spans="10:15">
      <c r="J111" s="30" t="str">
        <f>IF(J110&lt;&gt;"",IF(J110+1&lt;=$C$11*VLOOKUP($R$2,$Q$16:R120,2,0),J110+1,""),"")</f>
        <v/>
      </c>
      <c r="K111" s="135" t="str">
        <f t="shared" si="5"/>
        <v/>
      </c>
      <c r="L111" s="135" t="str">
        <f t="shared" si="3"/>
        <v/>
      </c>
      <c r="M111" s="135" t="str">
        <f t="shared" si="4"/>
        <v/>
      </c>
      <c r="N111" s="135"/>
      <c r="O111" s="135"/>
    </row>
    <row r="112" spans="10:15">
      <c r="J112" s="30" t="str">
        <f>IF(J111&lt;&gt;"",IF(J111+1&lt;=$C$11*VLOOKUP($R$2,$Q$16:R121,2,0),J111+1,""),"")</f>
        <v/>
      </c>
      <c r="K112" s="135" t="str">
        <f t="shared" si="5"/>
        <v/>
      </c>
      <c r="L112" s="135" t="str">
        <f t="shared" si="3"/>
        <v/>
      </c>
      <c r="M112" s="135" t="str">
        <f t="shared" si="4"/>
        <v/>
      </c>
      <c r="N112" s="135"/>
      <c r="O112" s="135"/>
    </row>
    <row r="113" spans="10:15">
      <c r="J113" s="30" t="str">
        <f>IF(J112&lt;&gt;"",IF(J112+1&lt;=$C$11*VLOOKUP($R$2,$Q$16:R122,2,0),J112+1,""),"")</f>
        <v/>
      </c>
      <c r="K113" s="135" t="str">
        <f t="shared" si="5"/>
        <v/>
      </c>
      <c r="L113" s="135" t="str">
        <f t="shared" si="3"/>
        <v/>
      </c>
      <c r="M113" s="135" t="str">
        <f t="shared" si="4"/>
        <v/>
      </c>
      <c r="N113" s="135"/>
      <c r="O113" s="135"/>
    </row>
    <row r="114" spans="10:15">
      <c r="J114" s="30" t="str">
        <f>IF(J113&lt;&gt;"",IF(J113+1&lt;=$C$11*VLOOKUP($R$2,$Q$16:R123,2,0),J113+1,""),"")</f>
        <v/>
      </c>
      <c r="K114" s="135" t="str">
        <f t="shared" si="5"/>
        <v/>
      </c>
      <c r="L114" s="135" t="str">
        <f t="shared" si="3"/>
        <v/>
      </c>
      <c r="M114" s="135" t="str">
        <f t="shared" si="4"/>
        <v/>
      </c>
      <c r="N114" s="135"/>
      <c r="O114" s="135"/>
    </row>
    <row r="115" spans="10:15">
      <c r="J115" s="30" t="str">
        <f>IF(J114&lt;&gt;"",IF(J114+1&lt;=$C$11*VLOOKUP($R$2,$Q$16:R124,2,0),J114+1,""),"")</f>
        <v/>
      </c>
      <c r="K115" s="135" t="str">
        <f t="shared" si="5"/>
        <v/>
      </c>
      <c r="L115" s="135" t="str">
        <f t="shared" si="3"/>
        <v/>
      </c>
      <c r="M115" s="135" t="str">
        <f t="shared" si="4"/>
        <v/>
      </c>
      <c r="N115" s="135"/>
      <c r="O115" s="135"/>
    </row>
    <row r="116" spans="10:15">
      <c r="J116" s="30" t="str">
        <f>IF(J115&lt;&gt;"",IF(J115+1&lt;=$C$11*VLOOKUP($R$2,$Q$16:R125,2,0),J115+1,""),"")</f>
        <v/>
      </c>
      <c r="K116" s="135" t="str">
        <f t="shared" si="5"/>
        <v/>
      </c>
      <c r="L116" s="135" t="str">
        <f t="shared" si="3"/>
        <v/>
      </c>
      <c r="M116" s="135" t="str">
        <f t="shared" si="4"/>
        <v/>
      </c>
      <c r="N116" s="135"/>
      <c r="O116" s="135"/>
    </row>
    <row r="117" spans="10:15">
      <c r="J117" s="30" t="str">
        <f>IF(J116&lt;&gt;"",IF(J116+1&lt;=$C$11*VLOOKUP($R$2,$Q$16:R126,2,0),J116+1,""),"")</f>
        <v/>
      </c>
      <c r="K117" s="135" t="str">
        <f t="shared" si="5"/>
        <v/>
      </c>
      <c r="L117" s="135" t="str">
        <f t="shared" si="3"/>
        <v/>
      </c>
      <c r="M117" s="135" t="str">
        <f t="shared" si="4"/>
        <v/>
      </c>
      <c r="N117" s="135"/>
      <c r="O117" s="135"/>
    </row>
    <row r="118" spans="10:15">
      <c r="J118" s="30" t="str">
        <f>IF(J117&lt;&gt;"",IF(J117+1&lt;=$C$11*VLOOKUP($R$2,$Q$16:R127,2,0),J117+1,""),"")</f>
        <v/>
      </c>
      <c r="K118" s="135" t="str">
        <f t="shared" si="5"/>
        <v/>
      </c>
      <c r="L118" s="135" t="str">
        <f t="shared" si="3"/>
        <v/>
      </c>
      <c r="M118" s="135" t="str">
        <f t="shared" si="4"/>
        <v/>
      </c>
      <c r="N118" s="135"/>
      <c r="O118" s="135"/>
    </row>
    <row r="119" spans="10:15">
      <c r="J119" s="30" t="str">
        <f>IF(J118&lt;&gt;"",IF(J118+1&lt;=$C$11*VLOOKUP($R$2,$Q$16:R128,2,0),J118+1,""),"")</f>
        <v/>
      </c>
      <c r="K119" s="135" t="str">
        <f t="shared" si="5"/>
        <v/>
      </c>
      <c r="L119" s="135" t="str">
        <f t="shared" si="3"/>
        <v/>
      </c>
      <c r="M119" s="135" t="str">
        <f t="shared" si="4"/>
        <v/>
      </c>
      <c r="N119" s="135"/>
      <c r="O119" s="135"/>
    </row>
    <row r="120" spans="10:15">
      <c r="J120" s="30" t="str">
        <f>IF(J119&lt;&gt;"",IF(J119+1&lt;=$C$11*VLOOKUP($R$2,$Q$16:R129,2,0),J119+1,""),"")</f>
        <v/>
      </c>
      <c r="K120" s="135" t="str">
        <f t="shared" si="5"/>
        <v/>
      </c>
      <c r="L120" s="135" t="str">
        <f t="shared" si="3"/>
        <v/>
      </c>
      <c r="M120" s="135" t="str">
        <f t="shared" si="4"/>
        <v/>
      </c>
      <c r="N120" s="135"/>
      <c r="O120" s="135"/>
    </row>
    <row r="121" spans="10:15">
      <c r="J121" s="30" t="str">
        <f>IF(J120&lt;&gt;"",IF(J120+1&lt;=$C$11*VLOOKUP($R$2,$Q$16:R130,2,0),J120+1,""),"")</f>
        <v/>
      </c>
      <c r="K121" s="135" t="str">
        <f t="shared" si="5"/>
        <v/>
      </c>
      <c r="L121" s="135" t="str">
        <f t="shared" si="3"/>
        <v/>
      </c>
      <c r="M121" s="135" t="str">
        <f t="shared" si="4"/>
        <v/>
      </c>
      <c r="N121" s="135"/>
      <c r="O121" s="135"/>
    </row>
    <row r="122" spans="10:15">
      <c r="J122" s="30" t="str">
        <f>IF(J121&lt;&gt;"",IF(J121+1&lt;=$C$11*VLOOKUP($R$2,$Q$16:R131,2,0),J121+1,""),"")</f>
        <v/>
      </c>
      <c r="K122" s="135" t="str">
        <f t="shared" si="5"/>
        <v/>
      </c>
      <c r="L122" s="135" t="str">
        <f t="shared" si="3"/>
        <v/>
      </c>
      <c r="M122" s="135" t="str">
        <f t="shared" si="4"/>
        <v/>
      </c>
      <c r="N122" s="135"/>
      <c r="O122" s="135"/>
    </row>
    <row r="123" spans="10:15">
      <c r="J123" s="30" t="str">
        <f>IF(J122&lt;&gt;"",IF(J122+1&lt;=$C$11*VLOOKUP($R$2,$Q$16:R132,2,0),J122+1,""),"")</f>
        <v/>
      </c>
      <c r="K123" s="135" t="str">
        <f t="shared" si="5"/>
        <v/>
      </c>
      <c r="L123" s="135" t="str">
        <f t="shared" si="3"/>
        <v/>
      </c>
      <c r="M123" s="135" t="str">
        <f t="shared" si="4"/>
        <v/>
      </c>
      <c r="N123" s="135"/>
      <c r="O123" s="135"/>
    </row>
    <row r="128" spans="10:15">
      <c r="J128"/>
    </row>
    <row r="129" spans="10:10">
      <c r="J129"/>
    </row>
    <row r="130" spans="10:10">
      <c r="J130"/>
    </row>
    <row r="131" spans="10:10">
      <c r="J131"/>
    </row>
    <row r="132" spans="10:10">
      <c r="J132"/>
    </row>
    <row r="133" spans="10:10">
      <c r="J133"/>
    </row>
    <row r="134" spans="10:10">
      <c r="J134"/>
    </row>
    <row r="135" spans="10:10">
      <c r="J135"/>
    </row>
    <row r="136" spans="10:10">
      <c r="J136"/>
    </row>
    <row r="137" spans="10:10">
      <c r="J137"/>
    </row>
    <row r="138" spans="10:10">
      <c r="J138"/>
    </row>
    <row r="139" spans="10:10">
      <c r="J139"/>
    </row>
    <row r="140" spans="10:10">
      <c r="J140"/>
    </row>
    <row r="141" spans="10:10">
      <c r="J141"/>
    </row>
    <row r="142" spans="10:10">
      <c r="J142"/>
    </row>
    <row r="143" spans="10:10">
      <c r="J143"/>
    </row>
    <row r="144" spans="10:10">
      <c r="J144"/>
    </row>
    <row r="145" spans="10:10">
      <c r="J145"/>
    </row>
    <row r="146" spans="10:10">
      <c r="J146"/>
    </row>
    <row r="147" spans="10:10">
      <c r="J147"/>
    </row>
    <row r="148" spans="10:10">
      <c r="J148"/>
    </row>
    <row r="149" spans="10:10">
      <c r="J149"/>
    </row>
    <row r="150" spans="10:10">
      <c r="J150"/>
    </row>
    <row r="151" spans="10:10">
      <c r="J151"/>
    </row>
    <row r="152" spans="10:10">
      <c r="J152"/>
    </row>
    <row r="153" spans="10:10">
      <c r="J153"/>
    </row>
    <row r="154" spans="10:10">
      <c r="J154"/>
    </row>
    <row r="155" spans="10:10">
      <c r="J155"/>
    </row>
    <row r="156" spans="10:10">
      <c r="J156"/>
    </row>
    <row r="157" spans="10:10">
      <c r="J157"/>
    </row>
    <row r="158" spans="10:10">
      <c r="J158"/>
    </row>
    <row r="159" spans="10:10">
      <c r="J159"/>
    </row>
    <row r="160" spans="10:10">
      <c r="J160"/>
    </row>
    <row r="161" spans="10:10">
      <c r="J161"/>
    </row>
    <row r="162" spans="10:10">
      <c r="J162"/>
    </row>
    <row r="163" spans="10:10">
      <c r="J163"/>
    </row>
    <row r="164" spans="10:10">
      <c r="J164"/>
    </row>
    <row r="165" spans="10:10">
      <c r="J165"/>
    </row>
    <row r="166" spans="10:10">
      <c r="J166"/>
    </row>
    <row r="167" spans="10:10">
      <c r="J167"/>
    </row>
    <row r="168" spans="10:10">
      <c r="J168"/>
    </row>
    <row r="169" spans="10:10">
      <c r="J169"/>
    </row>
    <row r="170" spans="10:10">
      <c r="J170"/>
    </row>
    <row r="171" spans="10:10">
      <c r="J171"/>
    </row>
    <row r="172" spans="10:10">
      <c r="J172"/>
    </row>
    <row r="173" spans="10:10">
      <c r="J173"/>
    </row>
    <row r="174" spans="10:10">
      <c r="J174"/>
    </row>
    <row r="175" spans="10:10">
      <c r="J175"/>
    </row>
    <row r="176" spans="10:10">
      <c r="J176"/>
    </row>
    <row r="177" spans="10:10">
      <c r="J177"/>
    </row>
    <row r="178" spans="10:10">
      <c r="J178"/>
    </row>
    <row r="179" spans="10:10">
      <c r="J179"/>
    </row>
    <row r="180" spans="10:10">
      <c r="J180"/>
    </row>
    <row r="181" spans="10:10">
      <c r="J181"/>
    </row>
    <row r="182" spans="10:10">
      <c r="J182"/>
    </row>
    <row r="183" spans="10:10">
      <c r="J183"/>
    </row>
    <row r="184" spans="10:10">
      <c r="J184"/>
    </row>
    <row r="185" spans="10:10">
      <c r="J185"/>
    </row>
    <row r="186" spans="10:10">
      <c r="J186"/>
    </row>
    <row r="187" spans="10:10">
      <c r="J187"/>
    </row>
    <row r="188" spans="10:10">
      <c r="J188"/>
    </row>
    <row r="189" spans="10:10">
      <c r="J189"/>
    </row>
    <row r="190" spans="10:10">
      <c r="J190"/>
    </row>
    <row r="191" spans="10:10">
      <c r="J191"/>
    </row>
    <row r="192" spans="10:10">
      <c r="J192"/>
    </row>
    <row r="193" spans="10:10">
      <c r="J193"/>
    </row>
    <row r="194" spans="10:10">
      <c r="J194"/>
    </row>
    <row r="195" spans="10:10">
      <c r="J195"/>
    </row>
    <row r="196" spans="10:10">
      <c r="J196"/>
    </row>
    <row r="197" spans="10:10">
      <c r="J197"/>
    </row>
    <row r="198" spans="10:10">
      <c r="J198"/>
    </row>
    <row r="199" spans="10:10">
      <c r="J199"/>
    </row>
    <row r="200" spans="10:10">
      <c r="J200"/>
    </row>
    <row r="201" spans="10:10">
      <c r="J201"/>
    </row>
    <row r="202" spans="10:10">
      <c r="J202"/>
    </row>
    <row r="203" spans="10:10">
      <c r="J203"/>
    </row>
    <row r="204" spans="10:10">
      <c r="J204"/>
    </row>
    <row r="205" spans="10:10">
      <c r="J205"/>
    </row>
    <row r="206" spans="10:10">
      <c r="J206"/>
    </row>
    <row r="207" spans="10:10">
      <c r="J207"/>
    </row>
    <row r="208" spans="10:10">
      <c r="J208"/>
    </row>
    <row r="209" spans="10:10">
      <c r="J209"/>
    </row>
    <row r="210" spans="10:10">
      <c r="J210"/>
    </row>
    <row r="211" spans="10:10">
      <c r="J211"/>
    </row>
    <row r="212" spans="10:10">
      <c r="J212"/>
    </row>
    <row r="213" spans="10:10">
      <c r="J213"/>
    </row>
    <row r="214" spans="10:10">
      <c r="J214"/>
    </row>
    <row r="215" spans="10:10">
      <c r="J215"/>
    </row>
    <row r="216" spans="10:10">
      <c r="J216"/>
    </row>
    <row r="217" spans="10:10">
      <c r="J217"/>
    </row>
    <row r="218" spans="10:10">
      <c r="J218"/>
    </row>
    <row r="219" spans="10:10">
      <c r="J219"/>
    </row>
    <row r="220" spans="10:10">
      <c r="J220"/>
    </row>
    <row r="221" spans="10:10">
      <c r="J221"/>
    </row>
    <row r="222" spans="10:10">
      <c r="J222"/>
    </row>
    <row r="223" spans="10:10">
      <c r="J223"/>
    </row>
    <row r="224" spans="10:10">
      <c r="J224"/>
    </row>
    <row r="225" spans="10:10">
      <c r="J225"/>
    </row>
    <row r="226" spans="10:10">
      <c r="J226"/>
    </row>
    <row r="227" spans="10:10">
      <c r="J227"/>
    </row>
    <row r="228" spans="10:10">
      <c r="J228"/>
    </row>
    <row r="229" spans="10:10">
      <c r="J229"/>
    </row>
    <row r="230" spans="10:10">
      <c r="J230"/>
    </row>
    <row r="231" spans="10:10">
      <c r="J231"/>
    </row>
    <row r="232" spans="10:10">
      <c r="J232"/>
    </row>
    <row r="233" spans="10:10">
      <c r="J233"/>
    </row>
    <row r="234" spans="10:10">
      <c r="J234"/>
    </row>
    <row r="235" spans="10:10">
      <c r="J235"/>
    </row>
    <row r="236" spans="10:10">
      <c r="J236"/>
    </row>
    <row r="237" spans="10:10">
      <c r="J237"/>
    </row>
    <row r="238" spans="10:10">
      <c r="J238"/>
    </row>
    <row r="239" spans="10:10">
      <c r="J239"/>
    </row>
    <row r="240" spans="10:10">
      <c r="J240"/>
    </row>
    <row r="241" spans="10:10">
      <c r="J241"/>
    </row>
    <row r="242" spans="10:10">
      <c r="J242"/>
    </row>
    <row r="243" spans="10:10">
      <c r="J243"/>
    </row>
    <row r="244" spans="10:10">
      <c r="J244"/>
    </row>
    <row r="245" spans="10:10">
      <c r="J245"/>
    </row>
    <row r="246" spans="10:10">
      <c r="J246"/>
    </row>
    <row r="247" spans="10:10">
      <c r="J247"/>
    </row>
    <row r="248" spans="10:10">
      <c r="J248"/>
    </row>
    <row r="249" spans="10:10">
      <c r="J249"/>
    </row>
    <row r="250" spans="10:10">
      <c r="J250"/>
    </row>
    <row r="251" spans="10:10">
      <c r="J251"/>
    </row>
    <row r="252" spans="10:10">
      <c r="J252"/>
    </row>
    <row r="253" spans="10:10">
      <c r="J253"/>
    </row>
    <row r="254" spans="10:10">
      <c r="J254"/>
    </row>
    <row r="255" spans="10:10">
      <c r="J255"/>
    </row>
    <row r="256" spans="10:10">
      <c r="J256"/>
    </row>
    <row r="257" spans="10:10">
      <c r="J257"/>
    </row>
    <row r="258" spans="10:10">
      <c r="J258"/>
    </row>
    <row r="259" spans="10:10">
      <c r="J259"/>
    </row>
    <row r="260" spans="10:10">
      <c r="J260"/>
    </row>
    <row r="261" spans="10:10">
      <c r="J261"/>
    </row>
    <row r="262" spans="10:10">
      <c r="J262"/>
    </row>
    <row r="263" spans="10:10">
      <c r="J263"/>
    </row>
    <row r="264" spans="10:10">
      <c r="J264"/>
    </row>
    <row r="265" spans="10:10">
      <c r="J265"/>
    </row>
    <row r="266" spans="10:10">
      <c r="J266"/>
    </row>
    <row r="267" spans="10:10">
      <c r="J267"/>
    </row>
    <row r="268" spans="10:10">
      <c r="J268"/>
    </row>
    <row r="269" spans="10:10">
      <c r="J269"/>
    </row>
    <row r="270" spans="10:10">
      <c r="J270"/>
    </row>
    <row r="271" spans="10:10">
      <c r="J271"/>
    </row>
    <row r="272" spans="10:10">
      <c r="J272"/>
    </row>
    <row r="273" spans="10:10">
      <c r="J273"/>
    </row>
    <row r="274" spans="10:10">
      <c r="J274"/>
    </row>
    <row r="275" spans="10:10">
      <c r="J275"/>
    </row>
    <row r="276" spans="10:10">
      <c r="J276"/>
    </row>
    <row r="277" spans="10:10">
      <c r="J277"/>
    </row>
    <row r="278" spans="10:10">
      <c r="J278"/>
    </row>
    <row r="279" spans="10:10">
      <c r="J279"/>
    </row>
    <row r="280" spans="10:10">
      <c r="J280"/>
    </row>
    <row r="281" spans="10:10">
      <c r="J281"/>
    </row>
    <row r="282" spans="10:10">
      <c r="J282"/>
    </row>
    <row r="283" spans="10:10">
      <c r="J283"/>
    </row>
    <row r="284" spans="10:10">
      <c r="J284"/>
    </row>
    <row r="285" spans="10:10">
      <c r="J285"/>
    </row>
    <row r="286" spans="10:10">
      <c r="J286"/>
    </row>
    <row r="287" spans="10:10">
      <c r="J287"/>
    </row>
    <row r="288" spans="10:10">
      <c r="J288"/>
    </row>
    <row r="289" spans="10:10">
      <c r="J289"/>
    </row>
    <row r="290" spans="10:10">
      <c r="J290"/>
    </row>
    <row r="291" spans="10:10">
      <c r="J291"/>
    </row>
    <row r="292" spans="10:10">
      <c r="J292"/>
    </row>
    <row r="293" spans="10:10">
      <c r="J293"/>
    </row>
    <row r="294" spans="10:10">
      <c r="J294"/>
    </row>
    <row r="295" spans="10:10">
      <c r="J295"/>
    </row>
    <row r="296" spans="10:10">
      <c r="J296"/>
    </row>
    <row r="297" spans="10:10">
      <c r="J297"/>
    </row>
    <row r="298" spans="10:10">
      <c r="J298"/>
    </row>
    <row r="299" spans="10:10">
      <c r="J299"/>
    </row>
    <row r="300" spans="10:10">
      <c r="J300"/>
    </row>
    <row r="301" spans="10:10">
      <c r="J301"/>
    </row>
    <row r="302" spans="10:10">
      <c r="J302"/>
    </row>
    <row r="303" spans="10:10">
      <c r="J303"/>
    </row>
    <row r="304" spans="10:10">
      <c r="J304"/>
    </row>
    <row r="305" spans="10:10">
      <c r="J305"/>
    </row>
    <row r="306" spans="10:10">
      <c r="J306"/>
    </row>
    <row r="307" spans="10:10">
      <c r="J307"/>
    </row>
    <row r="308" spans="10:10">
      <c r="J308"/>
    </row>
    <row r="309" spans="10:10">
      <c r="J309"/>
    </row>
    <row r="310" spans="10:10">
      <c r="J310"/>
    </row>
    <row r="311" spans="10:10">
      <c r="J311"/>
    </row>
    <row r="312" spans="10:10">
      <c r="J312"/>
    </row>
    <row r="313" spans="10:10">
      <c r="J313"/>
    </row>
    <row r="314" spans="10:10">
      <c r="J314"/>
    </row>
    <row r="315" spans="10:10">
      <c r="J315"/>
    </row>
    <row r="316" spans="10:10">
      <c r="J316"/>
    </row>
    <row r="317" spans="10:10">
      <c r="J317"/>
    </row>
    <row r="318" spans="10:10">
      <c r="J318"/>
    </row>
    <row r="319" spans="10:10">
      <c r="J319"/>
    </row>
    <row r="320" spans="10:10">
      <c r="J320"/>
    </row>
    <row r="321" spans="10:10">
      <c r="J321"/>
    </row>
    <row r="322" spans="10:10">
      <c r="J322"/>
    </row>
    <row r="323" spans="10:10">
      <c r="J323"/>
    </row>
    <row r="324" spans="10:10">
      <c r="J324"/>
    </row>
    <row r="325" spans="10:10">
      <c r="J325"/>
    </row>
    <row r="326" spans="10:10">
      <c r="J326"/>
    </row>
    <row r="327" spans="10:10">
      <c r="J327"/>
    </row>
    <row r="328" spans="10:10">
      <c r="J328"/>
    </row>
    <row r="329" spans="10:10">
      <c r="J329"/>
    </row>
    <row r="330" spans="10:10">
      <c r="J330"/>
    </row>
    <row r="331" spans="10:10">
      <c r="J331"/>
    </row>
    <row r="332" spans="10:10">
      <c r="J332"/>
    </row>
    <row r="333" spans="10:10">
      <c r="J333"/>
    </row>
    <row r="334" spans="10:10">
      <c r="J334"/>
    </row>
    <row r="335" spans="10:10">
      <c r="J335"/>
    </row>
    <row r="336" spans="10:10">
      <c r="J336"/>
    </row>
    <row r="337" spans="10:10">
      <c r="J337"/>
    </row>
    <row r="338" spans="10:10">
      <c r="J338"/>
    </row>
    <row r="339" spans="10:10">
      <c r="J339"/>
    </row>
    <row r="340" spans="10:10">
      <c r="J340"/>
    </row>
    <row r="341" spans="10:10">
      <c r="J341"/>
    </row>
    <row r="342" spans="10:10">
      <c r="J342"/>
    </row>
    <row r="343" spans="10:10">
      <c r="J343"/>
    </row>
    <row r="344" spans="10:10">
      <c r="J344"/>
    </row>
    <row r="345" spans="10:10">
      <c r="J345"/>
    </row>
    <row r="346" spans="10:10">
      <c r="J346"/>
    </row>
    <row r="347" spans="10:10">
      <c r="J347"/>
    </row>
    <row r="348" spans="10:10">
      <c r="J348"/>
    </row>
    <row r="349" spans="10:10">
      <c r="J349"/>
    </row>
    <row r="350" spans="10:10">
      <c r="J350"/>
    </row>
    <row r="351" spans="10:10">
      <c r="J351"/>
    </row>
    <row r="352" spans="10:10">
      <c r="J352"/>
    </row>
    <row r="353" spans="10:10">
      <c r="J353"/>
    </row>
    <row r="354" spans="10:10">
      <c r="J354"/>
    </row>
    <row r="355" spans="10:10">
      <c r="J355"/>
    </row>
    <row r="356" spans="10:10">
      <c r="J356"/>
    </row>
    <row r="357" spans="10:10">
      <c r="J357"/>
    </row>
    <row r="358" spans="10:10">
      <c r="J358"/>
    </row>
    <row r="359" spans="10:10">
      <c r="J359"/>
    </row>
    <row r="360" spans="10:10">
      <c r="J360"/>
    </row>
    <row r="361" spans="10:10">
      <c r="J361"/>
    </row>
    <row r="362" spans="10:10">
      <c r="J362"/>
    </row>
    <row r="363" spans="10:10">
      <c r="J363"/>
    </row>
    <row r="364" spans="10:10">
      <c r="J364"/>
    </row>
    <row r="365" spans="10:10">
      <c r="J365"/>
    </row>
    <row r="366" spans="10:10">
      <c r="J366"/>
    </row>
    <row r="367" spans="10:10">
      <c r="J367"/>
    </row>
    <row r="368" spans="10:10">
      <c r="J368"/>
    </row>
    <row r="369" spans="10:10">
      <c r="J369"/>
    </row>
    <row r="370" spans="10:10">
      <c r="J370"/>
    </row>
    <row r="371" spans="10:10">
      <c r="J371"/>
    </row>
    <row r="372" spans="10:10">
      <c r="J372"/>
    </row>
    <row r="373" spans="10:10">
      <c r="J373"/>
    </row>
    <row r="374" spans="10:10">
      <c r="J374"/>
    </row>
    <row r="375" spans="10:10">
      <c r="J375"/>
    </row>
    <row r="376" spans="10:10">
      <c r="J376"/>
    </row>
    <row r="377" spans="10:10">
      <c r="J377"/>
    </row>
    <row r="378" spans="10:10">
      <c r="J378"/>
    </row>
    <row r="379" spans="10:10">
      <c r="J379"/>
    </row>
    <row r="380" spans="10:10">
      <c r="J380"/>
    </row>
    <row r="381" spans="10:10">
      <c r="J381"/>
    </row>
    <row r="382" spans="10:10">
      <c r="J382"/>
    </row>
    <row r="383" spans="10:10">
      <c r="J383"/>
    </row>
    <row r="384" spans="10:10">
      <c r="J384"/>
    </row>
    <row r="385" spans="10:10">
      <c r="J385"/>
    </row>
    <row r="386" spans="10:10">
      <c r="J386"/>
    </row>
    <row r="387" spans="10:10">
      <c r="J387"/>
    </row>
    <row r="388" spans="10:10">
      <c r="J388"/>
    </row>
    <row r="389" spans="10:10">
      <c r="J389"/>
    </row>
    <row r="390" spans="10:10">
      <c r="J390"/>
    </row>
    <row r="391" spans="10:10">
      <c r="J391"/>
    </row>
    <row r="392" spans="10:10">
      <c r="J392"/>
    </row>
    <row r="393" spans="10:10">
      <c r="J393"/>
    </row>
    <row r="394" spans="10:10">
      <c r="J394"/>
    </row>
    <row r="395" spans="10:10">
      <c r="J395"/>
    </row>
    <row r="396" spans="10:10">
      <c r="J396"/>
    </row>
    <row r="397" spans="10:10">
      <c r="J397"/>
    </row>
    <row r="398" spans="10:10">
      <c r="J398"/>
    </row>
    <row r="399" spans="10:10">
      <c r="J399"/>
    </row>
    <row r="400" spans="10:10">
      <c r="J400"/>
    </row>
    <row r="401" spans="10:10">
      <c r="J401"/>
    </row>
    <row r="402" spans="10:10">
      <c r="J402"/>
    </row>
    <row r="403" spans="10:10">
      <c r="J403"/>
    </row>
    <row r="404" spans="10:10">
      <c r="J404"/>
    </row>
    <row r="405" spans="10:10">
      <c r="J405"/>
    </row>
    <row r="406" spans="10:10">
      <c r="J406"/>
    </row>
    <row r="407" spans="10:10">
      <c r="J407"/>
    </row>
    <row r="408" spans="10:10">
      <c r="J408"/>
    </row>
    <row r="409" spans="10:10">
      <c r="J409"/>
    </row>
    <row r="410" spans="10:10">
      <c r="J410"/>
    </row>
    <row r="411" spans="10:10">
      <c r="J411"/>
    </row>
    <row r="412" spans="10:10">
      <c r="J412"/>
    </row>
    <row r="413" spans="10:10">
      <c r="J413"/>
    </row>
    <row r="414" spans="10:10">
      <c r="J414"/>
    </row>
    <row r="415" spans="10:10">
      <c r="J415"/>
    </row>
    <row r="416" spans="10:10">
      <c r="J416"/>
    </row>
    <row r="417" spans="10:10">
      <c r="J417"/>
    </row>
    <row r="418" spans="10:10">
      <c r="J418"/>
    </row>
    <row r="419" spans="10:10">
      <c r="J419"/>
    </row>
    <row r="420" spans="10:10">
      <c r="J420"/>
    </row>
    <row r="421" spans="10:10">
      <c r="J421"/>
    </row>
    <row r="422" spans="10:10">
      <c r="J422"/>
    </row>
    <row r="423" spans="10:10">
      <c r="J423"/>
    </row>
    <row r="424" spans="10:10">
      <c r="J424"/>
    </row>
    <row r="425" spans="10:10">
      <c r="J425"/>
    </row>
    <row r="426" spans="10:10">
      <c r="J426"/>
    </row>
    <row r="427" spans="10:10">
      <c r="J427"/>
    </row>
    <row r="428" spans="10:10">
      <c r="J428"/>
    </row>
    <row r="429" spans="10:10">
      <c r="J429"/>
    </row>
    <row r="430" spans="10:10">
      <c r="J430"/>
    </row>
    <row r="431" spans="10:10">
      <c r="J431"/>
    </row>
    <row r="432" spans="10:10">
      <c r="J432"/>
    </row>
    <row r="433" spans="10:10">
      <c r="J433"/>
    </row>
    <row r="434" spans="10:10">
      <c r="J434"/>
    </row>
    <row r="435" spans="10:10">
      <c r="J435"/>
    </row>
    <row r="436" spans="10:10">
      <c r="J436"/>
    </row>
    <row r="437" spans="10:10">
      <c r="J437"/>
    </row>
    <row r="438" spans="10:10">
      <c r="J438"/>
    </row>
    <row r="439" spans="10:10">
      <c r="J439"/>
    </row>
    <row r="440" spans="10:10">
      <c r="J440"/>
    </row>
    <row r="441" spans="10:10">
      <c r="J441"/>
    </row>
    <row r="442" spans="10:10">
      <c r="J442"/>
    </row>
    <row r="443" spans="10:10">
      <c r="J443"/>
    </row>
    <row r="444" spans="10:10">
      <c r="J444"/>
    </row>
    <row r="445" spans="10:10">
      <c r="J445"/>
    </row>
    <row r="446" spans="10:10">
      <c r="J446"/>
    </row>
    <row r="447" spans="10:10">
      <c r="J447"/>
    </row>
    <row r="448" spans="10:10">
      <c r="J448"/>
    </row>
    <row r="449" spans="10:10">
      <c r="J449"/>
    </row>
    <row r="450" spans="10:10">
      <c r="J450"/>
    </row>
    <row r="451" spans="10:10">
      <c r="J451"/>
    </row>
    <row r="452" spans="10:10">
      <c r="J452"/>
    </row>
    <row r="453" spans="10:10">
      <c r="J453"/>
    </row>
    <row r="454" spans="10:10">
      <c r="J454"/>
    </row>
    <row r="455" spans="10:10">
      <c r="J455"/>
    </row>
    <row r="456" spans="10:10">
      <c r="J456"/>
    </row>
    <row r="457" spans="10:10">
      <c r="J457"/>
    </row>
    <row r="458" spans="10:10">
      <c r="J458"/>
    </row>
    <row r="459" spans="10:10">
      <c r="J459"/>
    </row>
    <row r="460" spans="10:10">
      <c r="J460"/>
    </row>
    <row r="461" spans="10:10">
      <c r="J461"/>
    </row>
    <row r="462" spans="10:10">
      <c r="J462"/>
    </row>
    <row r="463" spans="10:10">
      <c r="J463"/>
    </row>
    <row r="464" spans="10:10">
      <c r="J464"/>
    </row>
    <row r="465" spans="10:10">
      <c r="J465"/>
    </row>
    <row r="466" spans="10:10">
      <c r="J466"/>
    </row>
    <row r="467" spans="10:10">
      <c r="J467"/>
    </row>
    <row r="468" spans="10:10">
      <c r="J468"/>
    </row>
    <row r="469" spans="10:10">
      <c r="J469"/>
    </row>
    <row r="470" spans="10:10">
      <c r="J470"/>
    </row>
    <row r="471" spans="10:10">
      <c r="J471"/>
    </row>
    <row r="472" spans="10:10">
      <c r="J472"/>
    </row>
    <row r="473" spans="10:10">
      <c r="J473"/>
    </row>
    <row r="474" spans="10:10">
      <c r="J474"/>
    </row>
    <row r="475" spans="10:10">
      <c r="J475"/>
    </row>
    <row r="476" spans="10:10">
      <c r="J476"/>
    </row>
    <row r="477" spans="10:10">
      <c r="J477"/>
    </row>
    <row r="478" spans="10:10">
      <c r="J478"/>
    </row>
    <row r="479" spans="10:10">
      <c r="J479"/>
    </row>
    <row r="480" spans="10:10">
      <c r="J480"/>
    </row>
    <row r="481" spans="10:10">
      <c r="J481"/>
    </row>
    <row r="482" spans="10:10">
      <c r="J482"/>
    </row>
    <row r="483" spans="10:10">
      <c r="J483"/>
    </row>
    <row r="484" spans="10:10">
      <c r="J484"/>
    </row>
    <row r="485" spans="10:10">
      <c r="J485"/>
    </row>
    <row r="486" spans="10:10">
      <c r="J486"/>
    </row>
    <row r="487" spans="10:10">
      <c r="J487"/>
    </row>
    <row r="488" spans="10:10">
      <c r="J488"/>
    </row>
    <row r="489" spans="10:10">
      <c r="J489"/>
    </row>
    <row r="490" spans="10:10">
      <c r="J490"/>
    </row>
    <row r="491" spans="10:10">
      <c r="J491"/>
    </row>
    <row r="492" spans="10:10">
      <c r="J492"/>
    </row>
    <row r="493" spans="10:10">
      <c r="J493"/>
    </row>
    <row r="494" spans="10:10">
      <c r="J494"/>
    </row>
    <row r="495" spans="10:10">
      <c r="J495"/>
    </row>
    <row r="496" spans="10:10">
      <c r="J496"/>
    </row>
    <row r="497" spans="10:10">
      <c r="J497"/>
    </row>
    <row r="498" spans="10:10">
      <c r="J498"/>
    </row>
    <row r="499" spans="10:10">
      <c r="J499"/>
    </row>
    <row r="500" spans="10:10">
      <c r="J500"/>
    </row>
    <row r="501" spans="10:10">
      <c r="J501"/>
    </row>
    <row r="502" spans="10:10">
      <c r="J502"/>
    </row>
    <row r="503" spans="10:10">
      <c r="J503"/>
    </row>
    <row r="504" spans="10:10">
      <c r="J504"/>
    </row>
    <row r="505" spans="10:10">
      <c r="J505"/>
    </row>
    <row r="506" spans="10:10">
      <c r="J506"/>
    </row>
    <row r="507" spans="10:10">
      <c r="J507"/>
    </row>
    <row r="508" spans="10:10">
      <c r="J508"/>
    </row>
    <row r="509" spans="10:10">
      <c r="J509"/>
    </row>
    <row r="510" spans="10:10">
      <c r="J510"/>
    </row>
    <row r="511" spans="10:10">
      <c r="J511"/>
    </row>
    <row r="512" spans="10:10">
      <c r="J512"/>
    </row>
    <row r="513" spans="10:10">
      <c r="J513"/>
    </row>
    <row r="514" spans="10:10">
      <c r="J514"/>
    </row>
    <row r="515" spans="10:10">
      <c r="J515"/>
    </row>
    <row r="516" spans="10:10">
      <c r="J516"/>
    </row>
    <row r="517" spans="10:10">
      <c r="J517"/>
    </row>
    <row r="518" spans="10:10">
      <c r="J518"/>
    </row>
    <row r="519" spans="10:10">
      <c r="J519"/>
    </row>
    <row r="520" spans="10:10">
      <c r="J520"/>
    </row>
    <row r="521" spans="10:10">
      <c r="J521"/>
    </row>
    <row r="522" spans="10:10">
      <c r="J522"/>
    </row>
    <row r="523" spans="10:10">
      <c r="J523"/>
    </row>
    <row r="524" spans="10:10">
      <c r="J524"/>
    </row>
    <row r="525" spans="10:10">
      <c r="J525"/>
    </row>
    <row r="526" spans="10:10">
      <c r="J526"/>
    </row>
    <row r="527" spans="10:10">
      <c r="J527"/>
    </row>
    <row r="528" spans="10:10">
      <c r="J528"/>
    </row>
    <row r="529" spans="10:10">
      <c r="J529"/>
    </row>
    <row r="530" spans="10:10">
      <c r="J530"/>
    </row>
    <row r="531" spans="10:10">
      <c r="J531"/>
    </row>
    <row r="532" spans="10:10">
      <c r="J532"/>
    </row>
    <row r="533" spans="10:10">
      <c r="J533"/>
    </row>
    <row r="534" spans="10:10">
      <c r="J534"/>
    </row>
    <row r="535" spans="10:10">
      <c r="J535"/>
    </row>
    <row r="536" spans="10:10">
      <c r="J536"/>
    </row>
    <row r="537" spans="10:10">
      <c r="J537"/>
    </row>
    <row r="538" spans="10:10">
      <c r="J538"/>
    </row>
    <row r="539" spans="10:10">
      <c r="J539"/>
    </row>
    <row r="540" spans="10:10">
      <c r="J540"/>
    </row>
    <row r="541" spans="10:10">
      <c r="J541"/>
    </row>
    <row r="542" spans="10:10">
      <c r="J542"/>
    </row>
    <row r="543" spans="10:10">
      <c r="J543"/>
    </row>
    <row r="544" spans="10:10">
      <c r="J544"/>
    </row>
    <row r="545" spans="10:10">
      <c r="J545"/>
    </row>
    <row r="546" spans="10:10">
      <c r="J546"/>
    </row>
    <row r="547" spans="10:10">
      <c r="J547"/>
    </row>
    <row r="548" spans="10:10">
      <c r="J548"/>
    </row>
    <row r="549" spans="10:10">
      <c r="J549"/>
    </row>
    <row r="550" spans="10:10">
      <c r="J550"/>
    </row>
    <row r="551" spans="10:10">
      <c r="J551"/>
    </row>
    <row r="552" spans="10:10">
      <c r="J552"/>
    </row>
    <row r="553" spans="10:10">
      <c r="J553"/>
    </row>
    <row r="554" spans="10:10">
      <c r="J554"/>
    </row>
    <row r="555" spans="10:10">
      <c r="J555"/>
    </row>
    <row r="556" spans="10:10">
      <c r="J556"/>
    </row>
    <row r="557" spans="10:10">
      <c r="J557"/>
    </row>
    <row r="558" spans="10:10">
      <c r="J558"/>
    </row>
    <row r="559" spans="10:10">
      <c r="J559"/>
    </row>
    <row r="560" spans="10:10">
      <c r="J560"/>
    </row>
    <row r="561" spans="10:10">
      <c r="J561"/>
    </row>
    <row r="562" spans="10:10">
      <c r="J562"/>
    </row>
    <row r="563" spans="10:10">
      <c r="J563"/>
    </row>
    <row r="564" spans="10:10">
      <c r="J564"/>
    </row>
    <row r="565" spans="10:10">
      <c r="J565"/>
    </row>
    <row r="566" spans="10:10">
      <c r="J566"/>
    </row>
    <row r="567" spans="10:10">
      <c r="J567"/>
    </row>
    <row r="568" spans="10:10">
      <c r="J568"/>
    </row>
    <row r="569" spans="10:10">
      <c r="J569"/>
    </row>
    <row r="570" spans="10:10">
      <c r="J570"/>
    </row>
    <row r="571" spans="10:10">
      <c r="J571"/>
    </row>
    <row r="572" spans="10:10">
      <c r="J572"/>
    </row>
    <row r="573" spans="10:10">
      <c r="J573"/>
    </row>
    <row r="574" spans="10:10">
      <c r="J574"/>
    </row>
    <row r="575" spans="10:10">
      <c r="J575"/>
    </row>
    <row r="576" spans="10:10">
      <c r="J576"/>
    </row>
    <row r="577" spans="10:10">
      <c r="J577"/>
    </row>
    <row r="578" spans="10:10">
      <c r="J578"/>
    </row>
    <row r="579" spans="10:10">
      <c r="J579"/>
    </row>
    <row r="580" spans="10:10">
      <c r="J580"/>
    </row>
    <row r="581" spans="10:10">
      <c r="J581"/>
    </row>
    <row r="582" spans="10:10">
      <c r="J582"/>
    </row>
    <row r="583" spans="10:10">
      <c r="J583"/>
    </row>
    <row r="584" spans="10:10">
      <c r="J584"/>
    </row>
    <row r="585" spans="10:10">
      <c r="J585"/>
    </row>
    <row r="586" spans="10:10">
      <c r="J586"/>
    </row>
    <row r="587" spans="10:10">
      <c r="J587"/>
    </row>
    <row r="588" spans="10:10">
      <c r="J588"/>
    </row>
    <row r="589" spans="10:10">
      <c r="J589"/>
    </row>
    <row r="590" spans="10:10">
      <c r="J590"/>
    </row>
    <row r="591" spans="10:10">
      <c r="J591"/>
    </row>
    <row r="592" spans="10:10">
      <c r="J592"/>
    </row>
    <row r="593" spans="10:10">
      <c r="J593"/>
    </row>
    <row r="594" spans="10:10">
      <c r="J594"/>
    </row>
    <row r="595" spans="10:10">
      <c r="J595"/>
    </row>
    <row r="596" spans="10:10">
      <c r="J596"/>
    </row>
    <row r="597" spans="10:10">
      <c r="J597"/>
    </row>
    <row r="598" spans="10:10">
      <c r="J598"/>
    </row>
    <row r="599" spans="10:10">
      <c r="J599"/>
    </row>
    <row r="600" spans="10:10">
      <c r="J600"/>
    </row>
    <row r="601" spans="10:10">
      <c r="J601"/>
    </row>
    <row r="602" spans="10:10">
      <c r="J602"/>
    </row>
    <row r="603" spans="10:10">
      <c r="J603"/>
    </row>
    <row r="604" spans="10:10">
      <c r="J604"/>
    </row>
    <row r="605" spans="10:10">
      <c r="J605"/>
    </row>
    <row r="606" spans="10:10">
      <c r="J606"/>
    </row>
    <row r="607" spans="10:10">
      <c r="J607"/>
    </row>
    <row r="608" spans="10:10">
      <c r="J608"/>
    </row>
    <row r="609" spans="10:10">
      <c r="J609"/>
    </row>
    <row r="610" spans="10:10">
      <c r="J610"/>
    </row>
    <row r="611" spans="10:10">
      <c r="J611"/>
    </row>
    <row r="612" spans="10:10">
      <c r="J612"/>
    </row>
    <row r="613" spans="10:10">
      <c r="J613"/>
    </row>
    <row r="614" spans="10:10">
      <c r="J614"/>
    </row>
    <row r="615" spans="10:10">
      <c r="J615"/>
    </row>
    <row r="616" spans="10:10">
      <c r="J616"/>
    </row>
    <row r="617" spans="10:10">
      <c r="J617"/>
    </row>
    <row r="618" spans="10:10">
      <c r="J618"/>
    </row>
    <row r="619" spans="10:10">
      <c r="J619"/>
    </row>
    <row r="620" spans="10:10">
      <c r="J620"/>
    </row>
    <row r="621" spans="10:10">
      <c r="J621"/>
    </row>
    <row r="622" spans="10:10">
      <c r="J622"/>
    </row>
    <row r="623" spans="10:10">
      <c r="J623"/>
    </row>
    <row r="624" spans="10:10">
      <c r="J624"/>
    </row>
    <row r="625" spans="10:10">
      <c r="J625"/>
    </row>
    <row r="626" spans="10:10">
      <c r="J626"/>
    </row>
    <row r="627" spans="10:10">
      <c r="J627"/>
    </row>
    <row r="628" spans="10:10">
      <c r="J628"/>
    </row>
    <row r="629" spans="10:10">
      <c r="J629"/>
    </row>
    <row r="630" spans="10:10">
      <c r="J630"/>
    </row>
    <row r="631" spans="10:10">
      <c r="J631"/>
    </row>
    <row r="632" spans="10:10">
      <c r="J632"/>
    </row>
    <row r="633" spans="10:10">
      <c r="J633"/>
    </row>
    <row r="634" spans="10:10">
      <c r="J634"/>
    </row>
    <row r="635" spans="10:10">
      <c r="J635"/>
    </row>
    <row r="636" spans="10:10">
      <c r="J636"/>
    </row>
    <row r="637" spans="10:10">
      <c r="J637"/>
    </row>
    <row r="638" spans="10:10">
      <c r="J638"/>
    </row>
    <row r="639" spans="10:10">
      <c r="J639"/>
    </row>
    <row r="640" spans="10:10">
      <c r="J640"/>
    </row>
    <row r="641" spans="10:10">
      <c r="J641"/>
    </row>
    <row r="642" spans="10:10">
      <c r="J642"/>
    </row>
    <row r="643" spans="10:10">
      <c r="J643"/>
    </row>
    <row r="644" spans="10:10">
      <c r="J644"/>
    </row>
    <row r="645" spans="10:10">
      <c r="J645"/>
    </row>
    <row r="646" spans="10:10">
      <c r="J646"/>
    </row>
    <row r="647" spans="10:10">
      <c r="J647"/>
    </row>
    <row r="648" spans="10:10">
      <c r="J648"/>
    </row>
    <row r="649" spans="10:10">
      <c r="J649"/>
    </row>
    <row r="650" spans="10:10">
      <c r="J650"/>
    </row>
    <row r="651" spans="10:10">
      <c r="J651"/>
    </row>
    <row r="652" spans="10:10">
      <c r="J652"/>
    </row>
    <row r="653" spans="10:10">
      <c r="J653"/>
    </row>
    <row r="654" spans="10:10">
      <c r="J654"/>
    </row>
    <row r="655" spans="10:10">
      <c r="J655"/>
    </row>
    <row r="656" spans="10:10">
      <c r="J656"/>
    </row>
    <row r="657" spans="10:10">
      <c r="J657"/>
    </row>
    <row r="658" spans="10:10">
      <c r="J658"/>
    </row>
    <row r="659" spans="10:10">
      <c r="J659"/>
    </row>
    <row r="660" spans="10:10">
      <c r="J660"/>
    </row>
  </sheetData>
  <sheetProtection algorithmName="SHA-512" hashValue="7O19pqH0QmRFoLAC3C7YZH8SzWHmO9IZH4/LNByRmeufzFwR9IhWmhX95wnHV0fPkJ1KduA4u9bT7Ekhf2+YjQ==" saltValue="8lObjhEwLcHya48EsXCvyA==" spinCount="100000" sheet="1" selectLockedCells="1"/>
  <mergeCells count="6">
    <mergeCell ref="C3:F3"/>
    <mergeCell ref="E10:F10"/>
    <mergeCell ref="E13:F13"/>
    <mergeCell ref="E16:F16"/>
    <mergeCell ref="C20:D20"/>
    <mergeCell ref="E20:F20"/>
  </mergeCells>
  <conditionalFormatting sqref="J3:O3">
    <cfRule type="cellIs" dxfId="4" priority="5" operator="notEqual">
      <formula>""</formula>
    </cfRule>
  </conditionalFormatting>
  <conditionalFormatting sqref="J4:O123">
    <cfRule type="cellIs" dxfId="3" priority="6" operator="notEqual">
      <formula>""</formula>
    </cfRule>
  </conditionalFormatting>
  <conditionalFormatting sqref="K4:K123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{276177E6-3C36-40F7-B9D2-186FBE01E8C1}</x14:id>
        </ext>
      </extLst>
    </cfRule>
  </conditionalFormatting>
  <conditionalFormatting sqref="M4:O123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{F03A1E7A-4869-46AA-AE25-18E840334FC6}</x14:id>
        </ext>
      </extLst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4" name="Drop Down 1">
              <controlPr defaultSize="0" autoLine="0" autoPict="0">
                <anchor moveWithCells="1">
                  <from>
                    <xdr:col>4</xdr:col>
                    <xdr:colOff>175260</xdr:colOff>
                    <xdr:row>10</xdr:row>
                    <xdr:rowOff>53340</xdr:rowOff>
                  </from>
                  <to>
                    <xdr:col>5</xdr:col>
                    <xdr:colOff>601980</xdr:colOff>
                    <xdr:row>11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8" r:id="rId5" name="Option Button 2">
              <controlPr defaultSize="0" autoFill="0" autoLine="0" autoPict="0">
                <anchor moveWithCells="1">
                  <from>
                    <xdr:col>2</xdr:col>
                    <xdr:colOff>129540</xdr:colOff>
                    <xdr:row>13</xdr:row>
                    <xdr:rowOff>7620</xdr:rowOff>
                  </from>
                  <to>
                    <xdr:col>3</xdr:col>
                    <xdr:colOff>388620</xdr:colOff>
                    <xdr:row>14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9" r:id="rId6" name="Option Button 3">
              <controlPr defaultSize="0" autoFill="0" autoLine="0" autoPict="0">
                <anchor>
                  <from>
                    <xdr:col>2</xdr:col>
                    <xdr:colOff>129540</xdr:colOff>
                    <xdr:row>14</xdr:row>
                    <xdr:rowOff>68580</xdr:rowOff>
                  </from>
                  <to>
                    <xdr:col>3</xdr:col>
                    <xdr:colOff>388620</xdr:colOff>
                    <xdr:row>15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0" r:id="rId7" name="Option Button 4">
              <controlPr defaultSize="0" autoFill="0" autoLine="0" autoPict="0">
                <anchor moveWithCells="1">
                  <from>
                    <xdr:col>2</xdr:col>
                    <xdr:colOff>129540</xdr:colOff>
                    <xdr:row>15</xdr:row>
                    <xdr:rowOff>129540</xdr:rowOff>
                  </from>
                  <to>
                    <xdr:col>3</xdr:col>
                    <xdr:colOff>388620</xdr:colOff>
                    <xdr:row>16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1" r:id="rId8" name="Option Button 5">
              <controlPr defaultSize="0" autoFill="0" autoLine="0" autoPict="0">
                <anchor moveWithCells="1">
                  <from>
                    <xdr:col>2</xdr:col>
                    <xdr:colOff>129540</xdr:colOff>
                    <xdr:row>17</xdr:row>
                    <xdr:rowOff>15240</xdr:rowOff>
                  </from>
                  <to>
                    <xdr:col>3</xdr:col>
                    <xdr:colOff>388620</xdr:colOff>
                    <xdr:row>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2" r:id="rId9" name="Group Box 6">
              <controlPr defaultSize="0" autoFill="0" autoPict="0">
                <anchor moveWithCells="1">
                  <from>
                    <xdr:col>2</xdr:col>
                    <xdr:colOff>0</xdr:colOff>
                    <xdr:row>11</xdr:row>
                    <xdr:rowOff>175260</xdr:rowOff>
                  </from>
                  <to>
                    <xdr:col>3</xdr:col>
                    <xdr:colOff>342900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3" r:id="rId10" name="Spinner 7">
              <controlPr defaultSize="0" autoPict="0">
                <anchor moveWithCells="1" sizeWithCells="1">
                  <from>
                    <xdr:col>3</xdr:col>
                    <xdr:colOff>38100</xdr:colOff>
                    <xdr:row>9</xdr:row>
                    <xdr:rowOff>7620</xdr:rowOff>
                  </from>
                  <to>
                    <xdr:col>3</xdr:col>
                    <xdr:colOff>312420</xdr:colOff>
                    <xdr:row>10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4" r:id="rId11" name="Scroll Bar 8">
              <controlPr defaultSize="0" autoPict="0">
                <anchor moveWithCells="1">
                  <from>
                    <xdr:col>4</xdr:col>
                    <xdr:colOff>53340</xdr:colOff>
                    <xdr:row>13</xdr:row>
                    <xdr:rowOff>7620</xdr:rowOff>
                  </from>
                  <to>
                    <xdr:col>5</xdr:col>
                    <xdr:colOff>716280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5" r:id="rId12" name="Check Box 9">
              <controlPr defaultSize="0" autoFill="0" autoLine="0" autoPict="0">
                <anchor moveWithCells="1">
                  <from>
                    <xdr:col>5</xdr:col>
                    <xdr:colOff>83820</xdr:colOff>
                    <xdr:row>16</xdr:row>
                    <xdr:rowOff>167640</xdr:rowOff>
                  </from>
                  <to>
                    <xdr:col>5</xdr:col>
                    <xdr:colOff>449580</xdr:colOff>
                    <xdr:row>18</xdr:row>
                    <xdr:rowOff>15240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76177E6-3C36-40F7-B9D2-186FBE01E8C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K4:K123</xm:sqref>
        </x14:conditionalFormatting>
        <x14:conditionalFormatting xmlns:xm="http://schemas.microsoft.com/office/excel/2006/main">
          <x14:cfRule type="dataBar" id="{F03A1E7A-4869-46AA-AE25-18E840334FC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M4:O123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987E0-F7F3-4BEF-9F06-519CAB3B0618}">
  <sheetPr>
    <tabColor rgb="FFFF5050"/>
  </sheetPr>
  <dimension ref="A1:L801"/>
  <sheetViews>
    <sheetView topLeftCell="A85" workbookViewId="0">
      <selection sqref="A1:L101"/>
    </sheetView>
  </sheetViews>
  <sheetFormatPr defaultRowHeight="14.4"/>
  <cols>
    <col min="1" max="1" width="9.77734375" bestFit="1" customWidth="1"/>
    <col min="2" max="2" width="10" bestFit="1" customWidth="1"/>
    <col min="3" max="4" width="10.109375" bestFit="1" customWidth="1"/>
    <col min="5" max="5" width="10.88671875" bestFit="1" customWidth="1"/>
    <col min="6" max="6" width="6.21875" bestFit="1" customWidth="1"/>
    <col min="7" max="7" width="8.88671875" bestFit="1" customWidth="1"/>
    <col min="8" max="8" width="11" bestFit="1" customWidth="1"/>
    <col min="9" max="9" width="10.33203125" bestFit="1" customWidth="1"/>
    <col min="10" max="10" width="20.6640625" bestFit="1" customWidth="1"/>
    <col min="11" max="11" width="12.21875" customWidth="1"/>
    <col min="12" max="12" width="6" bestFit="1" customWidth="1"/>
    <col min="14" max="14" width="13" bestFit="1" customWidth="1"/>
    <col min="15" max="15" width="14.33203125" bestFit="1" customWidth="1"/>
    <col min="16" max="16" width="15.77734375" bestFit="1" customWidth="1"/>
    <col min="17" max="20" width="14.33203125" bestFit="1" customWidth="1"/>
    <col min="21" max="21" width="15.77734375" bestFit="1" customWidth="1"/>
  </cols>
  <sheetData>
    <row r="1" spans="1:12">
      <c r="A1" s="153" t="s">
        <v>1229</v>
      </c>
      <c r="B1" s="153" t="s">
        <v>1216</v>
      </c>
      <c r="C1" s="153" t="s">
        <v>1242</v>
      </c>
      <c r="D1" s="154" t="s">
        <v>1243</v>
      </c>
      <c r="E1" s="153" t="s">
        <v>1225</v>
      </c>
      <c r="F1" s="153" t="s">
        <v>1217</v>
      </c>
      <c r="G1" s="153" t="s">
        <v>1205</v>
      </c>
      <c r="H1" s="155" t="s">
        <v>1244</v>
      </c>
      <c r="I1" s="155" t="s">
        <v>1245</v>
      </c>
      <c r="J1" s="155" t="s">
        <v>1180</v>
      </c>
      <c r="K1" s="155" t="s">
        <v>1182</v>
      </c>
      <c r="L1" s="155" t="s">
        <v>1246</v>
      </c>
    </row>
    <row r="2" spans="1:12">
      <c r="A2" s="156">
        <v>1</v>
      </c>
      <c r="B2" s="157" t="s">
        <v>293</v>
      </c>
      <c r="C2" s="157" t="s">
        <v>254</v>
      </c>
      <c r="D2" s="158">
        <v>43353</v>
      </c>
      <c r="E2" s="156" t="s">
        <v>1226</v>
      </c>
      <c r="F2" s="157" t="s">
        <v>1249</v>
      </c>
      <c r="G2" s="159">
        <v>4200000</v>
      </c>
      <c r="H2" s="160">
        <v>6.7</v>
      </c>
      <c r="I2" s="156" t="s">
        <v>255</v>
      </c>
      <c r="J2" s="156" t="s">
        <v>256</v>
      </c>
      <c r="K2" s="156" t="s">
        <v>257</v>
      </c>
      <c r="L2" s="156" t="s">
        <v>258</v>
      </c>
    </row>
    <row r="3" spans="1:12">
      <c r="A3" s="156">
        <v>2</v>
      </c>
      <c r="B3" s="157" t="s">
        <v>311</v>
      </c>
      <c r="C3" s="157" t="s">
        <v>259</v>
      </c>
      <c r="D3" s="158">
        <v>43190</v>
      </c>
      <c r="E3" s="156" t="s">
        <v>1227</v>
      </c>
      <c r="F3" s="157" t="s">
        <v>1247</v>
      </c>
      <c r="G3" s="159">
        <v>1900000</v>
      </c>
      <c r="H3" s="160">
        <v>7.2</v>
      </c>
      <c r="I3" s="156" t="s">
        <v>260</v>
      </c>
      <c r="J3" s="156" t="s">
        <v>261</v>
      </c>
      <c r="K3" s="156" t="s">
        <v>262</v>
      </c>
      <c r="L3" s="156" t="s">
        <v>263</v>
      </c>
    </row>
    <row r="4" spans="1:12">
      <c r="A4" s="156">
        <v>3</v>
      </c>
      <c r="B4" s="157" t="s">
        <v>306</v>
      </c>
      <c r="C4" s="157" t="s">
        <v>265</v>
      </c>
      <c r="D4" s="158">
        <v>43795</v>
      </c>
      <c r="E4" s="156" t="s">
        <v>1227</v>
      </c>
      <c r="F4" s="157" t="s">
        <v>1251</v>
      </c>
      <c r="G4" s="159">
        <v>1300000</v>
      </c>
      <c r="H4" s="160">
        <v>7.8</v>
      </c>
      <c r="I4" s="156" t="s">
        <v>255</v>
      </c>
      <c r="J4" s="156" t="s">
        <v>266</v>
      </c>
      <c r="K4" s="156" t="s">
        <v>257</v>
      </c>
      <c r="L4" s="156" t="s">
        <v>267</v>
      </c>
    </row>
    <row r="5" spans="1:12">
      <c r="A5" s="156">
        <v>4</v>
      </c>
      <c r="B5" s="157" t="s">
        <v>264</v>
      </c>
      <c r="C5" s="157" t="s">
        <v>268</v>
      </c>
      <c r="D5" s="158">
        <v>44064</v>
      </c>
      <c r="E5" s="156" t="s">
        <v>1227</v>
      </c>
      <c r="F5" s="157" t="s">
        <v>1250</v>
      </c>
      <c r="G5" s="159">
        <v>1400000</v>
      </c>
      <c r="H5" s="160">
        <v>11.1</v>
      </c>
      <c r="I5" s="156" t="s">
        <v>255</v>
      </c>
      <c r="J5" s="156" t="s">
        <v>269</v>
      </c>
      <c r="K5" s="156" t="s">
        <v>262</v>
      </c>
      <c r="L5" s="156" t="s">
        <v>270</v>
      </c>
    </row>
    <row r="6" spans="1:12">
      <c r="A6" s="156">
        <v>5</v>
      </c>
      <c r="B6" s="157" t="s">
        <v>271</v>
      </c>
      <c r="C6" s="157" t="s">
        <v>272</v>
      </c>
      <c r="D6" s="158">
        <v>43868</v>
      </c>
      <c r="E6" s="156" t="s">
        <v>1226</v>
      </c>
      <c r="F6" s="157" t="s">
        <v>1247</v>
      </c>
      <c r="G6" s="159">
        <v>2300000</v>
      </c>
      <c r="H6" s="160">
        <v>6.9</v>
      </c>
      <c r="I6" s="156" t="s">
        <v>255</v>
      </c>
      <c r="J6" s="156" t="s">
        <v>273</v>
      </c>
      <c r="K6" s="156" t="s">
        <v>257</v>
      </c>
      <c r="L6" s="156" t="s">
        <v>274</v>
      </c>
    </row>
    <row r="7" spans="1:12">
      <c r="A7" s="156">
        <v>6</v>
      </c>
      <c r="B7" s="157" t="s">
        <v>287</v>
      </c>
      <c r="C7" s="157" t="s">
        <v>275</v>
      </c>
      <c r="D7" s="158">
        <v>44097</v>
      </c>
      <c r="E7" s="156" t="s">
        <v>1226</v>
      </c>
      <c r="F7" s="157" t="s">
        <v>1248</v>
      </c>
      <c r="G7" s="159">
        <v>2000000</v>
      </c>
      <c r="H7" s="160">
        <v>7.7</v>
      </c>
      <c r="I7" s="156" t="s">
        <v>255</v>
      </c>
      <c r="J7" s="156" t="s">
        <v>276</v>
      </c>
      <c r="K7" s="156" t="s">
        <v>262</v>
      </c>
      <c r="L7" s="156" t="s">
        <v>263</v>
      </c>
    </row>
    <row r="8" spans="1:12">
      <c r="A8" s="156">
        <v>7</v>
      </c>
      <c r="B8" s="157" t="s">
        <v>284</v>
      </c>
      <c r="C8" s="157" t="s">
        <v>277</v>
      </c>
      <c r="D8" s="158">
        <v>43641</v>
      </c>
      <c r="E8" s="156" t="s">
        <v>1226</v>
      </c>
      <c r="F8" s="157" t="s">
        <v>1249</v>
      </c>
      <c r="G8" s="159">
        <v>2300000</v>
      </c>
      <c r="H8" s="160">
        <v>8.3000000000000007</v>
      </c>
      <c r="I8" s="156" t="s">
        <v>25</v>
      </c>
      <c r="J8" s="156" t="s">
        <v>278</v>
      </c>
      <c r="K8" s="156" t="s">
        <v>279</v>
      </c>
      <c r="L8" s="156" t="s">
        <v>279</v>
      </c>
    </row>
    <row r="9" spans="1:12">
      <c r="A9" s="156">
        <v>8</v>
      </c>
      <c r="B9" s="157" t="s">
        <v>293</v>
      </c>
      <c r="C9" s="157" t="s">
        <v>281</v>
      </c>
      <c r="D9" s="158">
        <v>43557</v>
      </c>
      <c r="E9" s="156" t="s">
        <v>1226</v>
      </c>
      <c r="F9" s="157" t="s">
        <v>1247</v>
      </c>
      <c r="G9" s="159">
        <v>1440000</v>
      </c>
      <c r="H9" s="160">
        <v>7.5</v>
      </c>
      <c r="I9" s="156" t="s">
        <v>25</v>
      </c>
      <c r="J9" s="156" t="s">
        <v>282</v>
      </c>
      <c r="K9" s="156" t="s">
        <v>262</v>
      </c>
      <c r="L9" s="156" t="s">
        <v>283</v>
      </c>
    </row>
    <row r="10" spans="1:12">
      <c r="A10" s="156">
        <v>9</v>
      </c>
      <c r="B10" s="157" t="s">
        <v>293</v>
      </c>
      <c r="C10" s="157" t="s">
        <v>285</v>
      </c>
      <c r="D10" s="158">
        <v>43255</v>
      </c>
      <c r="E10" s="156" t="s">
        <v>1226</v>
      </c>
      <c r="F10" s="157" t="s">
        <v>1250</v>
      </c>
      <c r="G10" s="159">
        <v>1540000</v>
      </c>
      <c r="H10" s="160">
        <v>7</v>
      </c>
      <c r="I10" s="156" t="s">
        <v>260</v>
      </c>
      <c r="J10" s="156" t="s">
        <v>286</v>
      </c>
      <c r="K10" s="156" t="s">
        <v>257</v>
      </c>
      <c r="L10" s="156" t="s">
        <v>274</v>
      </c>
    </row>
    <row r="11" spans="1:12">
      <c r="A11" s="156">
        <v>10</v>
      </c>
      <c r="B11" s="157" t="s">
        <v>311</v>
      </c>
      <c r="C11" s="157" t="s">
        <v>288</v>
      </c>
      <c r="D11" s="158">
        <v>43293</v>
      </c>
      <c r="E11" s="156" t="s">
        <v>1226</v>
      </c>
      <c r="F11" s="157" t="s">
        <v>1249</v>
      </c>
      <c r="G11" s="159">
        <v>2100000</v>
      </c>
      <c r="H11" s="160">
        <v>7.2</v>
      </c>
      <c r="I11" s="156" t="s">
        <v>25</v>
      </c>
      <c r="J11" s="156" t="s">
        <v>289</v>
      </c>
      <c r="K11" s="156" t="s">
        <v>257</v>
      </c>
      <c r="L11" s="156" t="s">
        <v>258</v>
      </c>
    </row>
    <row r="12" spans="1:12">
      <c r="A12" s="156">
        <v>11</v>
      </c>
      <c r="B12" s="157" t="s">
        <v>271</v>
      </c>
      <c r="C12" s="157" t="s">
        <v>291</v>
      </c>
      <c r="D12" s="158">
        <v>43441</v>
      </c>
      <c r="E12" s="156" t="s">
        <v>1226</v>
      </c>
      <c r="F12" s="157" t="s">
        <v>1249</v>
      </c>
      <c r="G12" s="159">
        <v>1580000</v>
      </c>
      <c r="H12" s="160">
        <v>7.2</v>
      </c>
      <c r="I12" s="156" t="s">
        <v>255</v>
      </c>
      <c r="J12" s="156" t="s">
        <v>286</v>
      </c>
      <c r="K12" s="156" t="s">
        <v>257</v>
      </c>
      <c r="L12" s="156" t="s">
        <v>274</v>
      </c>
    </row>
    <row r="13" spans="1:12">
      <c r="A13" s="156">
        <v>12</v>
      </c>
      <c r="B13" s="157" t="s">
        <v>284</v>
      </c>
      <c r="C13" s="157" t="s">
        <v>292</v>
      </c>
      <c r="D13" s="158">
        <v>43663</v>
      </c>
      <c r="E13" s="156" t="s">
        <v>1227</v>
      </c>
      <c r="F13" s="157" t="s">
        <v>1251</v>
      </c>
      <c r="G13" s="159">
        <v>5000000</v>
      </c>
      <c r="H13" s="160">
        <v>7.4</v>
      </c>
      <c r="I13" s="156" t="s">
        <v>255</v>
      </c>
      <c r="J13" s="156" t="s">
        <v>273</v>
      </c>
      <c r="K13" s="156" t="s">
        <v>257</v>
      </c>
      <c r="L13" s="156" t="s">
        <v>274</v>
      </c>
    </row>
    <row r="14" spans="1:12">
      <c r="A14" s="156">
        <v>13</v>
      </c>
      <c r="B14" s="157" t="s">
        <v>306</v>
      </c>
      <c r="C14" s="157" t="s">
        <v>294</v>
      </c>
      <c r="D14" s="158">
        <v>43586</v>
      </c>
      <c r="E14" s="156" t="s">
        <v>1226</v>
      </c>
      <c r="F14" s="157" t="s">
        <v>1250</v>
      </c>
      <c r="G14" s="159">
        <v>2600000</v>
      </c>
      <c r="H14" s="160">
        <v>8.1</v>
      </c>
      <c r="I14" s="156" t="s">
        <v>25</v>
      </c>
      <c r="J14" s="156" t="s">
        <v>295</v>
      </c>
      <c r="K14" s="156" t="s">
        <v>262</v>
      </c>
      <c r="L14" s="156" t="s">
        <v>270</v>
      </c>
    </row>
    <row r="15" spans="1:12">
      <c r="A15" s="156">
        <v>14</v>
      </c>
      <c r="B15" s="157" t="s">
        <v>247</v>
      </c>
      <c r="C15" s="157" t="s">
        <v>297</v>
      </c>
      <c r="D15" s="158">
        <v>43365</v>
      </c>
      <c r="E15" s="156" t="s">
        <v>1227</v>
      </c>
      <c r="F15" s="157" t="s">
        <v>1251</v>
      </c>
      <c r="G15" s="159">
        <v>2200000</v>
      </c>
      <c r="H15" s="160">
        <v>7.9</v>
      </c>
      <c r="I15" s="156" t="s">
        <v>25</v>
      </c>
      <c r="J15" s="156" t="s">
        <v>298</v>
      </c>
      <c r="K15" s="156" t="s">
        <v>262</v>
      </c>
      <c r="L15" s="156" t="s">
        <v>263</v>
      </c>
    </row>
    <row r="16" spans="1:12">
      <c r="A16" s="156">
        <v>15</v>
      </c>
      <c r="B16" s="157" t="s">
        <v>301</v>
      </c>
      <c r="C16" s="157" t="s">
        <v>299</v>
      </c>
      <c r="D16" s="158">
        <v>43660</v>
      </c>
      <c r="E16" s="156" t="s">
        <v>1226</v>
      </c>
      <c r="F16" s="157" t="s">
        <v>1258</v>
      </c>
      <c r="G16" s="159">
        <v>1600000</v>
      </c>
      <c r="H16" s="160">
        <v>6.8</v>
      </c>
      <c r="I16" s="156" t="s">
        <v>260</v>
      </c>
      <c r="J16" s="156" t="s">
        <v>300</v>
      </c>
      <c r="K16" s="156" t="s">
        <v>262</v>
      </c>
      <c r="L16" s="156" t="s">
        <v>283</v>
      </c>
    </row>
    <row r="17" spans="1:12">
      <c r="A17" s="156">
        <v>16</v>
      </c>
      <c r="B17" s="157" t="s">
        <v>287</v>
      </c>
      <c r="C17" s="157" t="s">
        <v>302</v>
      </c>
      <c r="D17" s="158">
        <v>43465</v>
      </c>
      <c r="E17" s="156" t="s">
        <v>1226</v>
      </c>
      <c r="F17" s="157" t="s">
        <v>1248</v>
      </c>
      <c r="G17" s="159">
        <v>1750000</v>
      </c>
      <c r="H17" s="160">
        <v>6.2</v>
      </c>
      <c r="I17" s="156" t="s">
        <v>25</v>
      </c>
      <c r="J17" s="156" t="s">
        <v>298</v>
      </c>
      <c r="K17" s="156" t="s">
        <v>262</v>
      </c>
      <c r="L17" s="156" t="s">
        <v>263</v>
      </c>
    </row>
    <row r="18" spans="1:12">
      <c r="A18" s="156">
        <v>17</v>
      </c>
      <c r="B18" s="157" t="s">
        <v>311</v>
      </c>
      <c r="C18" s="157" t="s">
        <v>303</v>
      </c>
      <c r="D18" s="158">
        <v>43255</v>
      </c>
      <c r="E18" s="156" t="s">
        <v>1227</v>
      </c>
      <c r="F18" s="157" t="s">
        <v>1247</v>
      </c>
      <c r="G18" s="159">
        <v>1980000</v>
      </c>
      <c r="H18" s="160">
        <v>6.5</v>
      </c>
      <c r="I18" s="156" t="s">
        <v>260</v>
      </c>
      <c r="J18" s="156" t="s">
        <v>304</v>
      </c>
      <c r="K18" s="156" t="s">
        <v>257</v>
      </c>
      <c r="L18" s="156" t="s">
        <v>267</v>
      </c>
    </row>
    <row r="19" spans="1:12">
      <c r="A19" s="156">
        <v>18</v>
      </c>
      <c r="B19" s="157" t="s">
        <v>311</v>
      </c>
      <c r="C19" s="157" t="s">
        <v>305</v>
      </c>
      <c r="D19" s="158">
        <v>43631</v>
      </c>
      <c r="E19" s="156" t="s">
        <v>1226</v>
      </c>
      <c r="F19" s="157" t="s">
        <v>1250</v>
      </c>
      <c r="G19" s="159">
        <v>2300000</v>
      </c>
      <c r="H19" s="160">
        <v>7.8</v>
      </c>
      <c r="I19" s="156" t="s">
        <v>255</v>
      </c>
      <c r="J19" s="156" t="s">
        <v>276</v>
      </c>
      <c r="K19" s="156" t="s">
        <v>262</v>
      </c>
      <c r="L19" s="156" t="s">
        <v>263</v>
      </c>
    </row>
    <row r="20" spans="1:12">
      <c r="A20" s="156">
        <v>19</v>
      </c>
      <c r="B20" s="157" t="s">
        <v>284</v>
      </c>
      <c r="C20" s="157" t="s">
        <v>307</v>
      </c>
      <c r="D20" s="158">
        <v>43906</v>
      </c>
      <c r="E20" s="156" t="s">
        <v>1226</v>
      </c>
      <c r="F20" s="157" t="s">
        <v>1250</v>
      </c>
      <c r="G20" s="159">
        <v>1320000</v>
      </c>
      <c r="H20" s="160">
        <v>5.3</v>
      </c>
      <c r="I20" s="156" t="s">
        <v>255</v>
      </c>
      <c r="J20" s="156" t="s">
        <v>308</v>
      </c>
      <c r="K20" s="156" t="s">
        <v>262</v>
      </c>
      <c r="L20" s="156" t="s">
        <v>270</v>
      </c>
    </row>
    <row r="21" spans="1:12">
      <c r="A21" s="156">
        <v>20</v>
      </c>
      <c r="B21" s="157" t="s">
        <v>293</v>
      </c>
      <c r="C21" s="157" t="s">
        <v>309</v>
      </c>
      <c r="D21" s="158">
        <v>44005</v>
      </c>
      <c r="E21" s="156" t="s">
        <v>1226</v>
      </c>
      <c r="F21" s="157" t="s">
        <v>1248</v>
      </c>
      <c r="G21" s="159">
        <v>2200000</v>
      </c>
      <c r="H21" s="160">
        <v>6.8</v>
      </c>
      <c r="I21" s="156" t="s">
        <v>260</v>
      </c>
      <c r="J21" s="156" t="s">
        <v>295</v>
      </c>
      <c r="K21" s="156" t="s">
        <v>262</v>
      </c>
      <c r="L21" s="156" t="s">
        <v>270</v>
      </c>
    </row>
    <row r="22" spans="1:12">
      <c r="A22" s="156">
        <v>21</v>
      </c>
      <c r="B22" s="157" t="s">
        <v>290</v>
      </c>
      <c r="C22" s="157" t="s">
        <v>310</v>
      </c>
      <c r="D22" s="158">
        <v>43378</v>
      </c>
      <c r="E22" s="156" t="s">
        <v>1226</v>
      </c>
      <c r="F22" s="157" t="s">
        <v>1247</v>
      </c>
      <c r="G22" s="159">
        <v>1460000</v>
      </c>
      <c r="H22" s="160">
        <v>6</v>
      </c>
      <c r="I22" s="156" t="s">
        <v>255</v>
      </c>
      <c r="J22" s="156" t="s">
        <v>256</v>
      </c>
      <c r="K22" s="156" t="s">
        <v>257</v>
      </c>
      <c r="L22" s="156" t="s">
        <v>258</v>
      </c>
    </row>
    <row r="23" spans="1:12">
      <c r="A23" s="156">
        <v>22</v>
      </c>
      <c r="B23" s="157" t="s">
        <v>284</v>
      </c>
      <c r="C23" s="157" t="s">
        <v>312</v>
      </c>
      <c r="D23" s="158">
        <v>43527</v>
      </c>
      <c r="E23" s="156" t="s">
        <v>1226</v>
      </c>
      <c r="F23" s="157" t="s">
        <v>1258</v>
      </c>
      <c r="G23" s="159">
        <v>1350000</v>
      </c>
      <c r="H23" s="160">
        <v>7.2</v>
      </c>
      <c r="I23" s="156" t="s">
        <v>25</v>
      </c>
      <c r="J23" s="156" t="s">
        <v>269</v>
      </c>
      <c r="K23" s="156" t="s">
        <v>262</v>
      </c>
      <c r="L23" s="156" t="s">
        <v>270</v>
      </c>
    </row>
    <row r="24" spans="1:12">
      <c r="A24" s="156">
        <v>23</v>
      </c>
      <c r="B24" s="157" t="s">
        <v>284</v>
      </c>
      <c r="C24" s="157" t="s">
        <v>313</v>
      </c>
      <c r="D24" s="158">
        <v>43257</v>
      </c>
      <c r="E24" s="156" t="s">
        <v>1227</v>
      </c>
      <c r="F24" s="157" t="s">
        <v>1249</v>
      </c>
      <c r="G24" s="159">
        <v>2656000</v>
      </c>
      <c r="H24" s="160">
        <v>9.1999999999999993</v>
      </c>
      <c r="I24" s="156" t="s">
        <v>255</v>
      </c>
      <c r="J24" s="156" t="s">
        <v>261</v>
      </c>
      <c r="K24" s="156" t="s">
        <v>262</v>
      </c>
      <c r="L24" s="156" t="s">
        <v>263</v>
      </c>
    </row>
    <row r="25" spans="1:12">
      <c r="A25" s="156">
        <v>24</v>
      </c>
      <c r="B25" s="157" t="s">
        <v>253</v>
      </c>
      <c r="C25" s="157" t="s">
        <v>314</v>
      </c>
      <c r="D25" s="158">
        <v>43894</v>
      </c>
      <c r="E25" s="156" t="s">
        <v>1227</v>
      </c>
      <c r="F25" s="157" t="s">
        <v>1249</v>
      </c>
      <c r="G25" s="159">
        <v>1450000</v>
      </c>
      <c r="H25" s="160">
        <v>4</v>
      </c>
      <c r="I25" s="156" t="s">
        <v>25</v>
      </c>
      <c r="J25" s="156" t="s">
        <v>295</v>
      </c>
      <c r="K25" s="156" t="s">
        <v>262</v>
      </c>
      <c r="L25" s="156" t="s">
        <v>270</v>
      </c>
    </row>
    <row r="26" spans="1:12">
      <c r="A26" s="156">
        <v>25</v>
      </c>
      <c r="B26" s="157" t="s">
        <v>271</v>
      </c>
      <c r="C26" s="157" t="s">
        <v>315</v>
      </c>
      <c r="D26" s="158">
        <v>43331</v>
      </c>
      <c r="E26" s="156" t="s">
        <v>1227</v>
      </c>
      <c r="F26" s="157" t="s">
        <v>1249</v>
      </c>
      <c r="G26" s="159">
        <v>2400000</v>
      </c>
      <c r="H26" s="160">
        <v>8.3000000000000007</v>
      </c>
      <c r="I26" s="156" t="s">
        <v>255</v>
      </c>
      <c r="J26" s="156" t="s">
        <v>276</v>
      </c>
      <c r="K26" s="156" t="s">
        <v>262</v>
      </c>
      <c r="L26" s="156" t="s">
        <v>263</v>
      </c>
    </row>
    <row r="27" spans="1:12">
      <c r="A27" s="156">
        <v>26</v>
      </c>
      <c r="B27" s="157" t="s">
        <v>264</v>
      </c>
      <c r="C27" s="157" t="s">
        <v>316</v>
      </c>
      <c r="D27" s="158">
        <v>43694</v>
      </c>
      <c r="E27" s="156" t="s">
        <v>1226</v>
      </c>
      <c r="F27" s="157" t="s">
        <v>1250</v>
      </c>
      <c r="G27" s="159">
        <v>2200000</v>
      </c>
      <c r="H27" s="160">
        <v>6</v>
      </c>
      <c r="I27" s="156" t="s">
        <v>260</v>
      </c>
      <c r="J27" s="156" t="s">
        <v>300</v>
      </c>
      <c r="K27" s="156" t="s">
        <v>262</v>
      </c>
      <c r="L27" s="156" t="s">
        <v>283</v>
      </c>
    </row>
    <row r="28" spans="1:12">
      <c r="A28" s="156">
        <v>27</v>
      </c>
      <c r="B28" s="157" t="s">
        <v>287</v>
      </c>
      <c r="C28" s="157" t="s">
        <v>317</v>
      </c>
      <c r="D28" s="158">
        <v>43596</v>
      </c>
      <c r="E28" s="156" t="s">
        <v>1226</v>
      </c>
      <c r="F28" s="157" t="s">
        <v>1248</v>
      </c>
      <c r="G28" s="159">
        <v>2400000</v>
      </c>
      <c r="H28" s="160">
        <v>6.2</v>
      </c>
      <c r="I28" s="156" t="s">
        <v>25</v>
      </c>
      <c r="J28" s="156" t="s">
        <v>266</v>
      </c>
      <c r="K28" s="156" t="s">
        <v>257</v>
      </c>
      <c r="L28" s="156" t="s">
        <v>267</v>
      </c>
    </row>
    <row r="29" spans="1:12">
      <c r="A29" s="156">
        <v>28</v>
      </c>
      <c r="B29" s="157" t="s">
        <v>306</v>
      </c>
      <c r="C29" s="157" t="s">
        <v>318</v>
      </c>
      <c r="D29" s="158">
        <v>43564</v>
      </c>
      <c r="E29" s="156" t="s">
        <v>1226</v>
      </c>
      <c r="F29" s="157" t="s">
        <v>1251</v>
      </c>
      <c r="G29" s="159">
        <v>1800000</v>
      </c>
      <c r="H29" s="160">
        <v>5.8</v>
      </c>
      <c r="I29" s="156" t="s">
        <v>25</v>
      </c>
      <c r="J29" s="156" t="s">
        <v>319</v>
      </c>
      <c r="K29" s="156" t="s">
        <v>279</v>
      </c>
      <c r="L29" s="156" t="s">
        <v>279</v>
      </c>
    </row>
    <row r="30" spans="1:12">
      <c r="A30" s="156">
        <v>29</v>
      </c>
      <c r="B30" s="157" t="s">
        <v>271</v>
      </c>
      <c r="C30" s="157" t="s">
        <v>320</v>
      </c>
      <c r="D30" s="158">
        <v>43795</v>
      </c>
      <c r="E30" s="156" t="s">
        <v>1226</v>
      </c>
      <c r="F30" s="157" t="s">
        <v>1249</v>
      </c>
      <c r="G30" s="159">
        <v>2190000</v>
      </c>
      <c r="H30" s="160">
        <v>6.9</v>
      </c>
      <c r="I30" s="156" t="s">
        <v>260</v>
      </c>
      <c r="J30" s="156" t="s">
        <v>308</v>
      </c>
      <c r="K30" s="156" t="s">
        <v>262</v>
      </c>
      <c r="L30" s="156" t="s">
        <v>270</v>
      </c>
    </row>
    <row r="31" spans="1:12">
      <c r="A31" s="156">
        <v>30</v>
      </c>
      <c r="B31" s="157" t="s">
        <v>264</v>
      </c>
      <c r="C31" s="157" t="s">
        <v>321</v>
      </c>
      <c r="D31" s="158">
        <v>43560</v>
      </c>
      <c r="E31" s="156" t="s">
        <v>1227</v>
      </c>
      <c r="F31" s="157" t="s">
        <v>1250</v>
      </c>
      <c r="G31" s="159">
        <v>1780000</v>
      </c>
      <c r="H31" s="160">
        <v>4.9000000000000004</v>
      </c>
      <c r="I31" s="156" t="s">
        <v>255</v>
      </c>
      <c r="J31" s="156" t="s">
        <v>266</v>
      </c>
      <c r="K31" s="156" t="s">
        <v>257</v>
      </c>
      <c r="L31" s="156" t="s">
        <v>267</v>
      </c>
    </row>
    <row r="32" spans="1:12">
      <c r="A32" s="156">
        <v>31</v>
      </c>
      <c r="B32" s="157" t="s">
        <v>264</v>
      </c>
      <c r="C32" s="157" t="s">
        <v>322</v>
      </c>
      <c r="D32" s="158">
        <v>43108</v>
      </c>
      <c r="E32" s="156" t="s">
        <v>1226</v>
      </c>
      <c r="F32" s="157" t="s">
        <v>1248</v>
      </c>
      <c r="G32" s="159">
        <v>4500000</v>
      </c>
      <c r="H32" s="160">
        <v>8.9</v>
      </c>
      <c r="I32" s="156" t="s">
        <v>260</v>
      </c>
      <c r="J32" s="156" t="s">
        <v>266</v>
      </c>
      <c r="K32" s="156" t="s">
        <v>257</v>
      </c>
      <c r="L32" s="156" t="s">
        <v>267</v>
      </c>
    </row>
    <row r="33" spans="1:12">
      <c r="A33" s="156">
        <v>32</v>
      </c>
      <c r="B33" s="157" t="s">
        <v>264</v>
      </c>
      <c r="C33" s="157" t="s">
        <v>323</v>
      </c>
      <c r="D33" s="158">
        <v>43760</v>
      </c>
      <c r="E33" s="156" t="s">
        <v>1226</v>
      </c>
      <c r="F33" s="157" t="s">
        <v>1250</v>
      </c>
      <c r="G33" s="159">
        <v>1870000</v>
      </c>
      <c r="H33" s="160">
        <v>5</v>
      </c>
      <c r="I33" s="156" t="s">
        <v>255</v>
      </c>
      <c r="J33" s="156" t="s">
        <v>276</v>
      </c>
      <c r="K33" s="156" t="s">
        <v>262</v>
      </c>
      <c r="L33" s="156" t="s">
        <v>263</v>
      </c>
    </row>
    <row r="34" spans="1:12">
      <c r="A34" s="156">
        <v>33</v>
      </c>
      <c r="B34" s="157" t="s">
        <v>253</v>
      </c>
      <c r="C34" s="157" t="s">
        <v>324</v>
      </c>
      <c r="D34" s="158">
        <v>43226</v>
      </c>
      <c r="E34" s="156" t="s">
        <v>1226</v>
      </c>
      <c r="F34" s="157" t="s">
        <v>1249</v>
      </c>
      <c r="G34" s="159">
        <v>1900000</v>
      </c>
      <c r="H34" s="160">
        <v>5</v>
      </c>
      <c r="I34" s="156" t="s">
        <v>255</v>
      </c>
      <c r="J34" s="156" t="s">
        <v>298</v>
      </c>
      <c r="K34" s="156" t="s">
        <v>262</v>
      </c>
      <c r="L34" s="156" t="s">
        <v>263</v>
      </c>
    </row>
    <row r="35" spans="1:12">
      <c r="A35" s="156">
        <v>34</v>
      </c>
      <c r="B35" s="157" t="s">
        <v>264</v>
      </c>
      <c r="C35" s="157" t="s">
        <v>325</v>
      </c>
      <c r="D35" s="158">
        <v>43483</v>
      </c>
      <c r="E35" s="156" t="s">
        <v>1226</v>
      </c>
      <c r="F35" s="157" t="s">
        <v>1250</v>
      </c>
      <c r="G35" s="159">
        <v>3320000</v>
      </c>
      <c r="H35" s="160">
        <v>6</v>
      </c>
      <c r="I35" s="156" t="s">
        <v>255</v>
      </c>
      <c r="J35" s="156" t="s">
        <v>326</v>
      </c>
      <c r="K35" s="156" t="s">
        <v>257</v>
      </c>
      <c r="L35" s="156" t="s">
        <v>267</v>
      </c>
    </row>
    <row r="36" spans="1:12">
      <c r="A36" s="156">
        <v>35</v>
      </c>
      <c r="B36" s="157" t="s">
        <v>253</v>
      </c>
      <c r="C36" s="157" t="s">
        <v>327</v>
      </c>
      <c r="D36" s="158">
        <v>43549</v>
      </c>
      <c r="E36" s="156" t="s">
        <v>1226</v>
      </c>
      <c r="F36" s="157" t="s">
        <v>1249</v>
      </c>
      <c r="G36" s="159">
        <v>1400000</v>
      </c>
      <c r="H36" s="160">
        <v>5.9</v>
      </c>
      <c r="I36" s="156" t="s">
        <v>25</v>
      </c>
      <c r="J36" s="156" t="s">
        <v>261</v>
      </c>
      <c r="K36" s="156" t="s">
        <v>262</v>
      </c>
      <c r="L36" s="156" t="s">
        <v>263</v>
      </c>
    </row>
    <row r="37" spans="1:12">
      <c r="A37" s="156">
        <v>36</v>
      </c>
      <c r="B37" s="157" t="s">
        <v>301</v>
      </c>
      <c r="C37" s="157" t="s">
        <v>328</v>
      </c>
      <c r="D37" s="158">
        <v>44067</v>
      </c>
      <c r="E37" s="156" t="s">
        <v>1226</v>
      </c>
      <c r="F37" s="157" t="s">
        <v>1248</v>
      </c>
      <c r="G37" s="159">
        <v>1995000</v>
      </c>
      <c r="H37" s="160">
        <v>5</v>
      </c>
      <c r="I37" s="156" t="s">
        <v>25</v>
      </c>
      <c r="J37" s="156" t="s">
        <v>329</v>
      </c>
      <c r="K37" s="156" t="s">
        <v>257</v>
      </c>
      <c r="L37" s="156" t="s">
        <v>274</v>
      </c>
    </row>
    <row r="38" spans="1:12">
      <c r="A38" s="156">
        <v>37</v>
      </c>
      <c r="B38" s="157" t="s">
        <v>301</v>
      </c>
      <c r="C38" s="157" t="s">
        <v>330</v>
      </c>
      <c r="D38" s="158">
        <v>43372</v>
      </c>
      <c r="E38" s="156" t="s">
        <v>1226</v>
      </c>
      <c r="F38" s="157" t="s">
        <v>1249</v>
      </c>
      <c r="G38" s="159">
        <v>2340000</v>
      </c>
      <c r="H38" s="160">
        <v>5.9</v>
      </c>
      <c r="I38" s="156" t="s">
        <v>255</v>
      </c>
      <c r="J38" s="156" t="s">
        <v>326</v>
      </c>
      <c r="K38" s="156" t="s">
        <v>257</v>
      </c>
      <c r="L38" s="156" t="s">
        <v>267</v>
      </c>
    </row>
    <row r="39" spans="1:12">
      <c r="A39" s="156">
        <v>38</v>
      </c>
      <c r="B39" s="157" t="s">
        <v>280</v>
      </c>
      <c r="C39" s="157" t="s">
        <v>331</v>
      </c>
      <c r="D39" s="158">
        <v>43652</v>
      </c>
      <c r="E39" s="156" t="s">
        <v>1227</v>
      </c>
      <c r="F39" s="157" t="s">
        <v>1247</v>
      </c>
      <c r="G39" s="159">
        <v>1870000</v>
      </c>
      <c r="H39" s="160">
        <v>5.2</v>
      </c>
      <c r="I39" s="156" t="s">
        <v>260</v>
      </c>
      <c r="J39" s="156" t="s">
        <v>332</v>
      </c>
      <c r="K39" s="156" t="s">
        <v>257</v>
      </c>
      <c r="L39" s="156" t="s">
        <v>258</v>
      </c>
    </row>
    <row r="40" spans="1:12">
      <c r="A40" s="156">
        <v>39</v>
      </c>
      <c r="B40" s="157" t="s">
        <v>284</v>
      </c>
      <c r="C40" s="157" t="s">
        <v>333</v>
      </c>
      <c r="D40" s="158">
        <v>43113</v>
      </c>
      <c r="E40" s="156" t="s">
        <v>1227</v>
      </c>
      <c r="F40" s="157" t="s">
        <v>1247</v>
      </c>
      <c r="G40" s="159">
        <v>3420000</v>
      </c>
      <c r="H40" s="160">
        <v>8.6</v>
      </c>
      <c r="I40" s="156" t="s">
        <v>25</v>
      </c>
      <c r="J40" s="156" t="s">
        <v>276</v>
      </c>
      <c r="K40" s="156" t="s">
        <v>262</v>
      </c>
      <c r="L40" s="156" t="s">
        <v>263</v>
      </c>
    </row>
    <row r="41" spans="1:12">
      <c r="A41" s="156">
        <v>40</v>
      </c>
      <c r="B41" s="157" t="s">
        <v>253</v>
      </c>
      <c r="C41" s="157" t="s">
        <v>334</v>
      </c>
      <c r="D41" s="158">
        <v>43902</v>
      </c>
      <c r="E41" s="156" t="s">
        <v>1226</v>
      </c>
      <c r="F41" s="157" t="s">
        <v>1250</v>
      </c>
      <c r="G41" s="159">
        <v>3800000</v>
      </c>
      <c r="H41" s="160">
        <v>9.5</v>
      </c>
      <c r="I41" s="156" t="s">
        <v>260</v>
      </c>
      <c r="J41" s="156" t="s">
        <v>295</v>
      </c>
      <c r="K41" s="156" t="s">
        <v>262</v>
      </c>
      <c r="L41" s="156" t="s">
        <v>270</v>
      </c>
    </row>
    <row r="42" spans="1:12">
      <c r="A42" s="156">
        <v>41</v>
      </c>
      <c r="B42" s="157" t="s">
        <v>264</v>
      </c>
      <c r="C42" s="157" t="s">
        <v>335</v>
      </c>
      <c r="D42" s="158">
        <v>43559</v>
      </c>
      <c r="E42" s="156" t="s">
        <v>1226</v>
      </c>
      <c r="F42" s="157" t="s">
        <v>1247</v>
      </c>
      <c r="G42" s="159">
        <v>3990000</v>
      </c>
      <c r="H42" s="156">
        <v>5.14</v>
      </c>
      <c r="I42" s="156" t="s">
        <v>25</v>
      </c>
      <c r="J42" s="156" t="s">
        <v>261</v>
      </c>
      <c r="K42" s="156" t="s">
        <v>262</v>
      </c>
      <c r="L42" s="156" t="s">
        <v>263</v>
      </c>
    </row>
    <row r="43" spans="1:12">
      <c r="A43" s="156">
        <v>42</v>
      </c>
      <c r="B43" s="157" t="s">
        <v>253</v>
      </c>
      <c r="C43" s="157" t="s">
        <v>336</v>
      </c>
      <c r="D43" s="158">
        <v>43549</v>
      </c>
      <c r="E43" s="156" t="s">
        <v>1226</v>
      </c>
      <c r="F43" s="157" t="s">
        <v>1250</v>
      </c>
      <c r="G43" s="159">
        <v>3470000</v>
      </c>
      <c r="H43" s="156">
        <v>5.32</v>
      </c>
      <c r="I43" s="156" t="s">
        <v>25</v>
      </c>
      <c r="J43" s="156" t="s">
        <v>282</v>
      </c>
      <c r="K43" s="156" t="s">
        <v>262</v>
      </c>
      <c r="L43" s="156" t="s">
        <v>283</v>
      </c>
    </row>
    <row r="44" spans="1:12">
      <c r="A44" s="156">
        <v>43</v>
      </c>
      <c r="B44" s="157" t="s">
        <v>311</v>
      </c>
      <c r="C44" s="157" t="s">
        <v>337</v>
      </c>
      <c r="D44" s="158">
        <v>43930</v>
      </c>
      <c r="E44" s="156" t="s">
        <v>1226</v>
      </c>
      <c r="F44" s="157" t="s">
        <v>1248</v>
      </c>
      <c r="G44" s="159">
        <v>4010000</v>
      </c>
      <c r="H44" s="156">
        <v>7.02</v>
      </c>
      <c r="I44" s="156" t="s">
        <v>260</v>
      </c>
      <c r="J44" s="156" t="s">
        <v>298</v>
      </c>
      <c r="K44" s="156" t="s">
        <v>262</v>
      </c>
      <c r="L44" s="156" t="s">
        <v>263</v>
      </c>
    </row>
    <row r="45" spans="1:12">
      <c r="A45" s="156">
        <v>44</v>
      </c>
      <c r="B45" s="157" t="s">
        <v>293</v>
      </c>
      <c r="C45" s="157" t="s">
        <v>338</v>
      </c>
      <c r="D45" s="158">
        <v>43230</v>
      </c>
      <c r="E45" s="156" t="s">
        <v>1226</v>
      </c>
      <c r="F45" s="157" t="s">
        <v>1250</v>
      </c>
      <c r="G45" s="159">
        <v>4870000</v>
      </c>
      <c r="H45" s="156">
        <v>9.66</v>
      </c>
      <c r="I45" s="156" t="s">
        <v>260</v>
      </c>
      <c r="J45" s="156" t="s">
        <v>298</v>
      </c>
      <c r="K45" s="156" t="s">
        <v>262</v>
      </c>
      <c r="L45" s="156" t="s">
        <v>263</v>
      </c>
    </row>
    <row r="46" spans="1:12">
      <c r="A46" s="156">
        <v>45</v>
      </c>
      <c r="B46" s="157" t="s">
        <v>271</v>
      </c>
      <c r="C46" s="157" t="s">
        <v>339</v>
      </c>
      <c r="D46" s="158">
        <v>43308</v>
      </c>
      <c r="E46" s="156" t="s">
        <v>1226</v>
      </c>
      <c r="F46" s="157" t="s">
        <v>1248</v>
      </c>
      <c r="G46" s="159">
        <v>4760000</v>
      </c>
      <c r="H46" s="156">
        <v>4.4000000000000004</v>
      </c>
      <c r="I46" s="156" t="s">
        <v>255</v>
      </c>
      <c r="J46" s="156" t="s">
        <v>286</v>
      </c>
      <c r="K46" s="156" t="s">
        <v>257</v>
      </c>
      <c r="L46" s="156" t="s">
        <v>274</v>
      </c>
    </row>
    <row r="47" spans="1:12">
      <c r="A47" s="156">
        <v>46</v>
      </c>
      <c r="B47" s="157" t="s">
        <v>271</v>
      </c>
      <c r="C47" s="157" t="s">
        <v>340</v>
      </c>
      <c r="D47" s="158">
        <v>43514</v>
      </c>
      <c r="E47" s="156" t="s">
        <v>1226</v>
      </c>
      <c r="F47" s="157" t="s">
        <v>1248</v>
      </c>
      <c r="G47" s="159">
        <v>3740000</v>
      </c>
      <c r="H47" s="156">
        <v>9.0500000000000007</v>
      </c>
      <c r="I47" s="156" t="s">
        <v>260</v>
      </c>
      <c r="J47" s="156" t="s">
        <v>298</v>
      </c>
      <c r="K47" s="156" t="s">
        <v>262</v>
      </c>
      <c r="L47" s="156" t="s">
        <v>263</v>
      </c>
    </row>
    <row r="48" spans="1:12">
      <c r="A48" s="156">
        <v>47</v>
      </c>
      <c r="B48" s="157" t="s">
        <v>301</v>
      </c>
      <c r="C48" s="157" t="s">
        <v>341</v>
      </c>
      <c r="D48" s="158">
        <v>43344</v>
      </c>
      <c r="E48" s="156" t="s">
        <v>1226</v>
      </c>
      <c r="F48" s="157" t="s">
        <v>1247</v>
      </c>
      <c r="G48" s="159">
        <v>2570000</v>
      </c>
      <c r="H48" s="156">
        <v>9.5</v>
      </c>
      <c r="I48" s="156" t="s">
        <v>260</v>
      </c>
      <c r="J48" s="156" t="s">
        <v>295</v>
      </c>
      <c r="K48" s="156" t="s">
        <v>262</v>
      </c>
      <c r="L48" s="156" t="s">
        <v>270</v>
      </c>
    </row>
    <row r="49" spans="1:12">
      <c r="A49" s="156">
        <v>48</v>
      </c>
      <c r="B49" s="157" t="s">
        <v>271</v>
      </c>
      <c r="C49" s="157" t="s">
        <v>342</v>
      </c>
      <c r="D49" s="158">
        <v>43362</v>
      </c>
      <c r="E49" s="156" t="s">
        <v>1227</v>
      </c>
      <c r="F49" s="157" t="s">
        <v>1247</v>
      </c>
      <c r="G49" s="159">
        <v>3080000</v>
      </c>
      <c r="H49" s="156">
        <v>6.23</v>
      </c>
      <c r="I49" s="156" t="s">
        <v>255</v>
      </c>
      <c r="J49" s="156" t="s">
        <v>332</v>
      </c>
      <c r="K49" s="156" t="s">
        <v>257</v>
      </c>
      <c r="L49" s="156" t="s">
        <v>258</v>
      </c>
    </row>
    <row r="50" spans="1:12">
      <c r="A50" s="156">
        <v>49</v>
      </c>
      <c r="B50" s="157" t="s">
        <v>311</v>
      </c>
      <c r="C50" s="157" t="s">
        <v>343</v>
      </c>
      <c r="D50" s="158">
        <v>43238</v>
      </c>
      <c r="E50" s="156" t="s">
        <v>1226</v>
      </c>
      <c r="F50" s="157" t="s">
        <v>1248</v>
      </c>
      <c r="G50" s="159">
        <v>2720000</v>
      </c>
      <c r="H50" s="156">
        <v>9.7799999999999994</v>
      </c>
      <c r="I50" s="156" t="s">
        <v>25</v>
      </c>
      <c r="J50" s="156" t="s">
        <v>308</v>
      </c>
      <c r="K50" s="156" t="s">
        <v>262</v>
      </c>
      <c r="L50" s="156" t="s">
        <v>270</v>
      </c>
    </row>
    <row r="51" spans="1:12">
      <c r="A51" s="156">
        <v>50</v>
      </c>
      <c r="B51" s="157" t="s">
        <v>311</v>
      </c>
      <c r="C51" s="157" t="s">
        <v>344</v>
      </c>
      <c r="D51" s="158">
        <v>43243</v>
      </c>
      <c r="E51" s="156" t="s">
        <v>1226</v>
      </c>
      <c r="F51" s="157" t="s">
        <v>1249</v>
      </c>
      <c r="G51" s="159">
        <v>2150000</v>
      </c>
      <c r="H51" s="156">
        <v>7.66</v>
      </c>
      <c r="I51" s="156" t="s">
        <v>25</v>
      </c>
      <c r="J51" s="156" t="s">
        <v>308</v>
      </c>
      <c r="K51" s="156" t="s">
        <v>262</v>
      </c>
      <c r="L51" s="156" t="s">
        <v>270</v>
      </c>
    </row>
    <row r="52" spans="1:12">
      <c r="A52" s="156">
        <v>51</v>
      </c>
      <c r="B52" s="157" t="s">
        <v>311</v>
      </c>
      <c r="C52" s="157" t="s">
        <v>345</v>
      </c>
      <c r="D52" s="158">
        <v>43394</v>
      </c>
      <c r="E52" s="156" t="s">
        <v>1226</v>
      </c>
      <c r="F52" s="157" t="s">
        <v>1247</v>
      </c>
      <c r="G52" s="159">
        <v>4630000</v>
      </c>
      <c r="H52" s="156">
        <v>10.88</v>
      </c>
      <c r="I52" s="156" t="s">
        <v>255</v>
      </c>
      <c r="J52" s="156" t="s">
        <v>346</v>
      </c>
      <c r="K52" s="156" t="s">
        <v>262</v>
      </c>
      <c r="L52" s="156" t="s">
        <v>283</v>
      </c>
    </row>
    <row r="53" spans="1:12">
      <c r="A53" s="156">
        <v>52</v>
      </c>
      <c r="B53" s="157" t="s">
        <v>311</v>
      </c>
      <c r="C53" s="157" t="s">
        <v>347</v>
      </c>
      <c r="D53" s="158">
        <v>43202</v>
      </c>
      <c r="E53" s="156" t="s">
        <v>1227</v>
      </c>
      <c r="F53" s="157" t="s">
        <v>1258</v>
      </c>
      <c r="G53" s="159">
        <v>2390000</v>
      </c>
      <c r="H53" s="156">
        <v>8.42</v>
      </c>
      <c r="I53" s="156" t="s">
        <v>260</v>
      </c>
      <c r="J53" s="156" t="s">
        <v>289</v>
      </c>
      <c r="K53" s="156" t="s">
        <v>257</v>
      </c>
      <c r="L53" s="156" t="s">
        <v>258</v>
      </c>
    </row>
    <row r="54" spans="1:12">
      <c r="A54" s="156">
        <v>53</v>
      </c>
      <c r="B54" s="157" t="s">
        <v>311</v>
      </c>
      <c r="C54" s="157" t="s">
        <v>348</v>
      </c>
      <c r="D54" s="158">
        <v>43252</v>
      </c>
      <c r="E54" s="156" t="s">
        <v>1226</v>
      </c>
      <c r="F54" s="157" t="s">
        <v>1249</v>
      </c>
      <c r="G54" s="159">
        <v>1600000</v>
      </c>
      <c r="H54" s="156">
        <v>5.27</v>
      </c>
      <c r="I54" s="156" t="s">
        <v>25</v>
      </c>
      <c r="J54" s="156" t="s">
        <v>289</v>
      </c>
      <c r="K54" s="156" t="s">
        <v>257</v>
      </c>
      <c r="L54" s="156" t="s">
        <v>258</v>
      </c>
    </row>
    <row r="55" spans="1:12">
      <c r="A55" s="156">
        <v>54</v>
      </c>
      <c r="B55" s="157" t="s">
        <v>296</v>
      </c>
      <c r="C55" s="157" t="s">
        <v>349</v>
      </c>
      <c r="D55" s="158">
        <v>43317</v>
      </c>
      <c r="E55" s="156" t="s">
        <v>1226</v>
      </c>
      <c r="F55" s="157" t="s">
        <v>1249</v>
      </c>
      <c r="G55" s="159">
        <v>2950000</v>
      </c>
      <c r="H55" s="156">
        <v>9.5500000000000007</v>
      </c>
      <c r="I55" s="156" t="s">
        <v>260</v>
      </c>
      <c r="J55" s="156" t="s">
        <v>278</v>
      </c>
      <c r="K55" s="156" t="s">
        <v>279</v>
      </c>
      <c r="L55" s="156" t="s">
        <v>279</v>
      </c>
    </row>
    <row r="56" spans="1:12">
      <c r="A56" s="156">
        <v>55</v>
      </c>
      <c r="B56" s="157" t="s">
        <v>311</v>
      </c>
      <c r="C56" s="157" t="s">
        <v>350</v>
      </c>
      <c r="D56" s="158">
        <v>44070</v>
      </c>
      <c r="E56" s="156" t="s">
        <v>1226</v>
      </c>
      <c r="F56" s="157" t="s">
        <v>1248</v>
      </c>
      <c r="G56" s="159">
        <v>3450000</v>
      </c>
      <c r="H56" s="156">
        <v>7.83</v>
      </c>
      <c r="I56" s="156" t="s">
        <v>25</v>
      </c>
      <c r="J56" s="156" t="s">
        <v>256</v>
      </c>
      <c r="K56" s="156" t="s">
        <v>257</v>
      </c>
      <c r="L56" s="156" t="s">
        <v>258</v>
      </c>
    </row>
    <row r="57" spans="1:12">
      <c r="A57" s="156">
        <v>56</v>
      </c>
      <c r="B57" s="157" t="s">
        <v>287</v>
      </c>
      <c r="C57" s="157" t="s">
        <v>351</v>
      </c>
      <c r="D57" s="158">
        <v>43303</v>
      </c>
      <c r="E57" s="156" t="s">
        <v>1226</v>
      </c>
      <c r="F57" s="157" t="s">
        <v>1247</v>
      </c>
      <c r="G57" s="159">
        <v>4280000</v>
      </c>
      <c r="H57" s="156">
        <v>4.3600000000000003</v>
      </c>
      <c r="I57" s="156" t="s">
        <v>25</v>
      </c>
      <c r="J57" s="156" t="s">
        <v>273</v>
      </c>
      <c r="K57" s="156" t="s">
        <v>257</v>
      </c>
      <c r="L57" s="156" t="s">
        <v>274</v>
      </c>
    </row>
    <row r="58" spans="1:12">
      <c r="A58" s="156">
        <v>57</v>
      </c>
      <c r="B58" s="157" t="s">
        <v>293</v>
      </c>
      <c r="C58" s="157" t="s">
        <v>352</v>
      </c>
      <c r="D58" s="158">
        <v>43447</v>
      </c>
      <c r="E58" s="156" t="s">
        <v>1226</v>
      </c>
      <c r="F58" s="157" t="s">
        <v>1249</v>
      </c>
      <c r="G58" s="159">
        <v>3660000</v>
      </c>
      <c r="H58" s="156">
        <v>8.51</v>
      </c>
      <c r="I58" s="156" t="s">
        <v>260</v>
      </c>
      <c r="J58" s="156" t="s">
        <v>304</v>
      </c>
      <c r="K58" s="156" t="s">
        <v>257</v>
      </c>
      <c r="L58" s="156" t="s">
        <v>267</v>
      </c>
    </row>
    <row r="59" spans="1:12">
      <c r="A59" s="156">
        <v>58</v>
      </c>
      <c r="B59" s="157" t="s">
        <v>311</v>
      </c>
      <c r="C59" s="157" t="s">
        <v>353</v>
      </c>
      <c r="D59" s="158">
        <v>43537</v>
      </c>
      <c r="E59" s="156" t="s">
        <v>1226</v>
      </c>
      <c r="F59" s="157" t="s">
        <v>1249</v>
      </c>
      <c r="G59" s="159">
        <v>1480000</v>
      </c>
      <c r="H59" s="156">
        <v>10.71</v>
      </c>
      <c r="I59" s="156" t="s">
        <v>260</v>
      </c>
      <c r="J59" s="156" t="s">
        <v>346</v>
      </c>
      <c r="K59" s="156" t="s">
        <v>262</v>
      </c>
      <c r="L59" s="156" t="s">
        <v>283</v>
      </c>
    </row>
    <row r="60" spans="1:12">
      <c r="A60" s="156">
        <v>59</v>
      </c>
      <c r="B60" s="157" t="s">
        <v>293</v>
      </c>
      <c r="C60" s="157" t="s">
        <v>354</v>
      </c>
      <c r="D60" s="158">
        <v>43151</v>
      </c>
      <c r="E60" s="156" t="s">
        <v>1227</v>
      </c>
      <c r="F60" s="157" t="s">
        <v>1247</v>
      </c>
      <c r="G60" s="159">
        <v>4010000</v>
      </c>
      <c r="H60" s="156">
        <v>9.01</v>
      </c>
      <c r="I60" s="156" t="s">
        <v>255</v>
      </c>
      <c r="J60" s="156" t="s">
        <v>329</v>
      </c>
      <c r="K60" s="156" t="s">
        <v>257</v>
      </c>
      <c r="L60" s="156" t="s">
        <v>274</v>
      </c>
    </row>
    <row r="61" spans="1:12">
      <c r="A61" s="156">
        <v>60</v>
      </c>
      <c r="B61" s="157" t="s">
        <v>311</v>
      </c>
      <c r="C61" s="157" t="s">
        <v>355</v>
      </c>
      <c r="D61" s="158">
        <v>43367</v>
      </c>
      <c r="E61" s="156" t="s">
        <v>1226</v>
      </c>
      <c r="F61" s="157" t="s">
        <v>1247</v>
      </c>
      <c r="G61" s="159">
        <v>2650000</v>
      </c>
      <c r="H61" s="156">
        <v>4.21</v>
      </c>
      <c r="I61" s="156" t="s">
        <v>260</v>
      </c>
      <c r="J61" s="156" t="s">
        <v>329</v>
      </c>
      <c r="K61" s="156" t="s">
        <v>257</v>
      </c>
      <c r="L61" s="156" t="s">
        <v>274</v>
      </c>
    </row>
    <row r="62" spans="1:12">
      <c r="A62" s="156">
        <v>61</v>
      </c>
      <c r="B62" s="157" t="s">
        <v>247</v>
      </c>
      <c r="C62" s="157" t="s">
        <v>356</v>
      </c>
      <c r="D62" s="158">
        <v>43585</v>
      </c>
      <c r="E62" s="156" t="s">
        <v>1226</v>
      </c>
      <c r="F62" s="157" t="s">
        <v>1248</v>
      </c>
      <c r="G62" s="159">
        <v>1970000</v>
      </c>
      <c r="H62" s="156">
        <v>4.6399999999999997</v>
      </c>
      <c r="I62" s="156" t="s">
        <v>255</v>
      </c>
      <c r="J62" s="156" t="s">
        <v>278</v>
      </c>
      <c r="K62" s="156" t="s">
        <v>279</v>
      </c>
      <c r="L62" s="156" t="s">
        <v>279</v>
      </c>
    </row>
    <row r="63" spans="1:12">
      <c r="A63" s="156">
        <v>62</v>
      </c>
      <c r="B63" s="157" t="s">
        <v>311</v>
      </c>
      <c r="C63" s="157" t="s">
        <v>357</v>
      </c>
      <c r="D63" s="158">
        <v>43425</v>
      </c>
      <c r="E63" s="156" t="s">
        <v>1226</v>
      </c>
      <c r="F63" s="157" t="s">
        <v>1250</v>
      </c>
      <c r="G63" s="159">
        <v>2880000</v>
      </c>
      <c r="H63" s="156">
        <v>10.36</v>
      </c>
      <c r="I63" s="156" t="s">
        <v>260</v>
      </c>
      <c r="J63" s="156" t="s">
        <v>266</v>
      </c>
      <c r="K63" s="156" t="s">
        <v>257</v>
      </c>
      <c r="L63" s="156" t="s">
        <v>267</v>
      </c>
    </row>
    <row r="64" spans="1:12">
      <c r="A64" s="156">
        <v>63</v>
      </c>
      <c r="B64" s="157" t="s">
        <v>293</v>
      </c>
      <c r="C64" s="157" t="s">
        <v>358</v>
      </c>
      <c r="D64" s="158">
        <v>43489</v>
      </c>
      <c r="E64" s="156" t="s">
        <v>1226</v>
      </c>
      <c r="F64" s="157" t="s">
        <v>1249</v>
      </c>
      <c r="G64" s="159">
        <v>1920000</v>
      </c>
      <c r="H64" s="156">
        <v>6.78</v>
      </c>
      <c r="I64" s="156" t="s">
        <v>25</v>
      </c>
      <c r="J64" s="156" t="s">
        <v>329</v>
      </c>
      <c r="K64" s="156" t="s">
        <v>257</v>
      </c>
      <c r="L64" s="156" t="s">
        <v>274</v>
      </c>
    </row>
    <row r="65" spans="1:12">
      <c r="A65" s="156">
        <v>64</v>
      </c>
      <c r="B65" s="157" t="s">
        <v>271</v>
      </c>
      <c r="C65" s="157" t="s">
        <v>359</v>
      </c>
      <c r="D65" s="158">
        <v>43443</v>
      </c>
      <c r="E65" s="156" t="s">
        <v>1227</v>
      </c>
      <c r="F65" s="157" t="s">
        <v>1247</v>
      </c>
      <c r="G65" s="159">
        <v>1840000</v>
      </c>
      <c r="H65" s="156">
        <v>7.05</v>
      </c>
      <c r="I65" s="156" t="s">
        <v>255</v>
      </c>
      <c r="J65" s="156" t="s">
        <v>298</v>
      </c>
      <c r="K65" s="156" t="s">
        <v>262</v>
      </c>
      <c r="L65" s="156" t="s">
        <v>263</v>
      </c>
    </row>
    <row r="66" spans="1:12">
      <c r="A66" s="156">
        <v>65</v>
      </c>
      <c r="B66" s="157" t="s">
        <v>253</v>
      </c>
      <c r="C66" s="157" t="s">
        <v>360</v>
      </c>
      <c r="D66" s="158">
        <v>43531</v>
      </c>
      <c r="E66" s="156" t="s">
        <v>1226</v>
      </c>
      <c r="F66" s="157" t="s">
        <v>1250</v>
      </c>
      <c r="G66" s="159">
        <v>2620000</v>
      </c>
      <c r="H66" s="156">
        <v>7</v>
      </c>
      <c r="I66" s="156" t="s">
        <v>25</v>
      </c>
      <c r="J66" s="156" t="s">
        <v>329</v>
      </c>
      <c r="K66" s="156" t="s">
        <v>257</v>
      </c>
      <c r="L66" s="156" t="s">
        <v>274</v>
      </c>
    </row>
    <row r="67" spans="1:12">
      <c r="A67" s="156">
        <v>66</v>
      </c>
      <c r="B67" s="157" t="s">
        <v>311</v>
      </c>
      <c r="C67" s="157" t="s">
        <v>361</v>
      </c>
      <c r="D67" s="158">
        <v>43547</v>
      </c>
      <c r="E67" s="156" t="s">
        <v>1226</v>
      </c>
      <c r="F67" s="157" t="s">
        <v>1249</v>
      </c>
      <c r="G67" s="159">
        <v>2920000</v>
      </c>
      <c r="H67" s="156">
        <v>4.76</v>
      </c>
      <c r="I67" s="156" t="s">
        <v>25</v>
      </c>
      <c r="J67" s="156" t="s">
        <v>282</v>
      </c>
      <c r="K67" s="156" t="s">
        <v>262</v>
      </c>
      <c r="L67" s="156" t="s">
        <v>283</v>
      </c>
    </row>
    <row r="68" spans="1:12">
      <c r="A68" s="156">
        <v>67</v>
      </c>
      <c r="B68" s="157" t="s">
        <v>311</v>
      </c>
      <c r="C68" s="157" t="s">
        <v>362</v>
      </c>
      <c r="D68" s="158">
        <v>43301</v>
      </c>
      <c r="E68" s="156" t="s">
        <v>1226</v>
      </c>
      <c r="F68" s="157" t="s">
        <v>1247</v>
      </c>
      <c r="G68" s="159">
        <v>4700000</v>
      </c>
      <c r="H68" s="156">
        <v>9.49</v>
      </c>
      <c r="I68" s="156" t="s">
        <v>260</v>
      </c>
      <c r="J68" s="156" t="s">
        <v>304</v>
      </c>
      <c r="K68" s="156" t="s">
        <v>257</v>
      </c>
      <c r="L68" s="156" t="s">
        <v>267</v>
      </c>
    </row>
    <row r="69" spans="1:12">
      <c r="A69" s="156">
        <v>68</v>
      </c>
      <c r="B69" s="157" t="s">
        <v>311</v>
      </c>
      <c r="C69" s="157" t="s">
        <v>363</v>
      </c>
      <c r="D69" s="158">
        <v>43792</v>
      </c>
      <c r="E69" s="156" t="s">
        <v>1226</v>
      </c>
      <c r="F69" s="157" t="s">
        <v>1247</v>
      </c>
      <c r="G69" s="159">
        <v>4400000</v>
      </c>
      <c r="H69" s="156">
        <v>8.52</v>
      </c>
      <c r="I69" s="156" t="s">
        <v>255</v>
      </c>
      <c r="J69" s="156" t="s">
        <v>276</v>
      </c>
      <c r="K69" s="156" t="s">
        <v>262</v>
      </c>
      <c r="L69" s="156" t="s">
        <v>263</v>
      </c>
    </row>
    <row r="70" spans="1:12">
      <c r="A70" s="156">
        <v>69</v>
      </c>
      <c r="B70" s="157" t="s">
        <v>293</v>
      </c>
      <c r="C70" s="157" t="s">
        <v>364</v>
      </c>
      <c r="D70" s="158">
        <v>44084</v>
      </c>
      <c r="E70" s="156" t="s">
        <v>1226</v>
      </c>
      <c r="F70" s="157" t="s">
        <v>1249</v>
      </c>
      <c r="G70" s="159">
        <v>3840000</v>
      </c>
      <c r="H70" s="156">
        <v>8.16</v>
      </c>
      <c r="I70" s="156" t="s">
        <v>255</v>
      </c>
      <c r="J70" s="156" t="s">
        <v>278</v>
      </c>
      <c r="K70" s="156" t="s">
        <v>279</v>
      </c>
      <c r="L70" s="156" t="s">
        <v>279</v>
      </c>
    </row>
    <row r="71" spans="1:12">
      <c r="A71" s="156">
        <v>70</v>
      </c>
      <c r="B71" s="157" t="s">
        <v>247</v>
      </c>
      <c r="C71" s="157" t="s">
        <v>365</v>
      </c>
      <c r="D71" s="158">
        <v>44127</v>
      </c>
      <c r="E71" s="156" t="s">
        <v>1227</v>
      </c>
      <c r="F71" s="157" t="s">
        <v>1247</v>
      </c>
      <c r="G71" s="159">
        <v>2040000</v>
      </c>
      <c r="H71" s="156">
        <v>8.33</v>
      </c>
      <c r="I71" s="156" t="s">
        <v>255</v>
      </c>
      <c r="J71" s="156" t="s">
        <v>304</v>
      </c>
      <c r="K71" s="156" t="s">
        <v>257</v>
      </c>
      <c r="L71" s="156" t="s">
        <v>267</v>
      </c>
    </row>
    <row r="72" spans="1:12">
      <c r="A72" s="156">
        <v>71</v>
      </c>
      <c r="B72" s="157" t="s">
        <v>264</v>
      </c>
      <c r="C72" s="157" t="s">
        <v>366</v>
      </c>
      <c r="D72" s="158">
        <v>43924</v>
      </c>
      <c r="E72" s="156" t="s">
        <v>1226</v>
      </c>
      <c r="F72" s="157" t="s">
        <v>1247</v>
      </c>
      <c r="G72" s="159">
        <v>2360000</v>
      </c>
      <c r="H72" s="156">
        <v>4.25</v>
      </c>
      <c r="I72" s="156" t="s">
        <v>260</v>
      </c>
      <c r="J72" s="156" t="s">
        <v>329</v>
      </c>
      <c r="K72" s="156" t="s">
        <v>257</v>
      </c>
      <c r="L72" s="156" t="s">
        <v>274</v>
      </c>
    </row>
    <row r="73" spans="1:12">
      <c r="A73" s="156">
        <v>72</v>
      </c>
      <c r="B73" s="157" t="s">
        <v>284</v>
      </c>
      <c r="C73" s="157" t="s">
        <v>367</v>
      </c>
      <c r="D73" s="158">
        <v>43973</v>
      </c>
      <c r="E73" s="156" t="s">
        <v>1227</v>
      </c>
      <c r="F73" s="157" t="s">
        <v>1249</v>
      </c>
      <c r="G73" s="159">
        <v>4080000</v>
      </c>
      <c r="H73" s="156">
        <v>6.8</v>
      </c>
      <c r="I73" s="156" t="s">
        <v>260</v>
      </c>
      <c r="J73" s="156" t="s">
        <v>300</v>
      </c>
      <c r="K73" s="156" t="s">
        <v>262</v>
      </c>
      <c r="L73" s="156" t="s">
        <v>283</v>
      </c>
    </row>
    <row r="74" spans="1:12">
      <c r="A74" s="156">
        <v>73</v>
      </c>
      <c r="B74" s="157" t="s">
        <v>284</v>
      </c>
      <c r="C74" s="157" t="s">
        <v>368</v>
      </c>
      <c r="D74" s="158">
        <v>43541</v>
      </c>
      <c r="E74" s="156" t="s">
        <v>1226</v>
      </c>
      <c r="F74" s="157" t="s">
        <v>1248</v>
      </c>
      <c r="G74" s="159">
        <v>2740000</v>
      </c>
      <c r="H74" s="156">
        <v>8.06</v>
      </c>
      <c r="I74" s="156" t="s">
        <v>255</v>
      </c>
      <c r="J74" s="156" t="s">
        <v>276</v>
      </c>
      <c r="K74" s="156" t="s">
        <v>262</v>
      </c>
      <c r="L74" s="156" t="s">
        <v>263</v>
      </c>
    </row>
    <row r="75" spans="1:12">
      <c r="A75" s="156">
        <v>74</v>
      </c>
      <c r="B75" s="157" t="s">
        <v>271</v>
      </c>
      <c r="C75" s="157" t="s">
        <v>369</v>
      </c>
      <c r="D75" s="158">
        <v>43661</v>
      </c>
      <c r="E75" s="156" t="s">
        <v>1227</v>
      </c>
      <c r="F75" s="157" t="s">
        <v>1248</v>
      </c>
      <c r="G75" s="159">
        <v>4170000</v>
      </c>
      <c r="H75" s="156">
        <v>7.1</v>
      </c>
      <c r="I75" s="156" t="s">
        <v>260</v>
      </c>
      <c r="J75" s="156" t="s">
        <v>329</v>
      </c>
      <c r="K75" s="156" t="s">
        <v>257</v>
      </c>
      <c r="L75" s="156" t="s">
        <v>274</v>
      </c>
    </row>
    <row r="76" spans="1:12">
      <c r="A76" s="156">
        <v>75</v>
      </c>
      <c r="B76" s="157" t="s">
        <v>293</v>
      </c>
      <c r="C76" s="157" t="s">
        <v>370</v>
      </c>
      <c r="D76" s="158">
        <v>43676</v>
      </c>
      <c r="E76" s="156" t="s">
        <v>1227</v>
      </c>
      <c r="F76" s="157" t="s">
        <v>1248</v>
      </c>
      <c r="G76" s="159">
        <v>1380000</v>
      </c>
      <c r="H76" s="156">
        <v>8.7100000000000009</v>
      </c>
      <c r="I76" s="156" t="s">
        <v>255</v>
      </c>
      <c r="J76" s="156" t="s">
        <v>295</v>
      </c>
      <c r="K76" s="156" t="s">
        <v>262</v>
      </c>
      <c r="L76" s="156" t="s">
        <v>270</v>
      </c>
    </row>
    <row r="77" spans="1:12">
      <c r="A77" s="156">
        <v>76</v>
      </c>
      <c r="B77" s="157" t="s">
        <v>284</v>
      </c>
      <c r="C77" s="157" t="s">
        <v>371</v>
      </c>
      <c r="D77" s="158">
        <v>43724</v>
      </c>
      <c r="E77" s="156" t="s">
        <v>1227</v>
      </c>
      <c r="F77" s="157" t="s">
        <v>1250</v>
      </c>
      <c r="G77" s="159">
        <v>4440000</v>
      </c>
      <c r="H77" s="156">
        <v>7.21</v>
      </c>
      <c r="I77" s="156" t="s">
        <v>25</v>
      </c>
      <c r="J77" s="156" t="s">
        <v>332</v>
      </c>
      <c r="K77" s="156" t="s">
        <v>257</v>
      </c>
      <c r="L77" s="156" t="s">
        <v>258</v>
      </c>
    </row>
    <row r="78" spans="1:12">
      <c r="A78" s="156">
        <v>77</v>
      </c>
      <c r="B78" s="157" t="s">
        <v>296</v>
      </c>
      <c r="C78" s="157" t="s">
        <v>372</v>
      </c>
      <c r="D78" s="158">
        <v>43188</v>
      </c>
      <c r="E78" s="156" t="s">
        <v>1226</v>
      </c>
      <c r="F78" s="157" t="s">
        <v>1249</v>
      </c>
      <c r="G78" s="159">
        <v>1870000</v>
      </c>
      <c r="H78" s="156">
        <v>4.07</v>
      </c>
      <c r="I78" s="156" t="s">
        <v>25</v>
      </c>
      <c r="J78" s="156" t="s">
        <v>269</v>
      </c>
      <c r="K78" s="156" t="s">
        <v>262</v>
      </c>
      <c r="L78" s="156" t="s">
        <v>270</v>
      </c>
    </row>
    <row r="79" spans="1:12">
      <c r="A79" s="156">
        <v>78</v>
      </c>
      <c r="B79" s="157" t="s">
        <v>284</v>
      </c>
      <c r="C79" s="157" t="s">
        <v>373</v>
      </c>
      <c r="D79" s="158">
        <v>43609</v>
      </c>
      <c r="E79" s="156" t="s">
        <v>1226</v>
      </c>
      <c r="F79" s="157" t="s">
        <v>1250</v>
      </c>
      <c r="G79" s="159">
        <v>2250000</v>
      </c>
      <c r="H79" s="156">
        <v>5.03</v>
      </c>
      <c r="I79" s="156" t="s">
        <v>25</v>
      </c>
      <c r="J79" s="156" t="s">
        <v>332</v>
      </c>
      <c r="K79" s="156" t="s">
        <v>257</v>
      </c>
      <c r="L79" s="156" t="s">
        <v>258</v>
      </c>
    </row>
    <row r="80" spans="1:12">
      <c r="A80" s="156">
        <v>79</v>
      </c>
      <c r="B80" s="157" t="s">
        <v>264</v>
      </c>
      <c r="C80" s="157" t="s">
        <v>374</v>
      </c>
      <c r="D80" s="158">
        <v>43653</v>
      </c>
      <c r="E80" s="156" t="s">
        <v>1226</v>
      </c>
      <c r="F80" s="157" t="s">
        <v>1249</v>
      </c>
      <c r="G80" s="159">
        <v>1540000</v>
      </c>
      <c r="H80" s="156">
        <v>7.2</v>
      </c>
      <c r="I80" s="156" t="s">
        <v>255</v>
      </c>
      <c r="J80" s="156" t="s">
        <v>286</v>
      </c>
      <c r="K80" s="156" t="s">
        <v>257</v>
      </c>
      <c r="L80" s="156" t="s">
        <v>274</v>
      </c>
    </row>
    <row r="81" spans="1:12">
      <c r="A81" s="156">
        <v>80</v>
      </c>
      <c r="B81" s="157" t="s">
        <v>284</v>
      </c>
      <c r="C81" s="157" t="s">
        <v>375</v>
      </c>
      <c r="D81" s="158">
        <v>43818</v>
      </c>
      <c r="E81" s="156" t="s">
        <v>1227</v>
      </c>
      <c r="F81" s="157" t="s">
        <v>1250</v>
      </c>
      <c r="G81" s="159">
        <v>3300000</v>
      </c>
      <c r="H81" s="156">
        <v>4.92</v>
      </c>
      <c r="I81" s="156" t="s">
        <v>255</v>
      </c>
      <c r="J81" s="156" t="s">
        <v>269</v>
      </c>
      <c r="K81" s="156" t="s">
        <v>262</v>
      </c>
      <c r="L81" s="156" t="s">
        <v>270</v>
      </c>
    </row>
    <row r="82" spans="1:12">
      <c r="A82" s="156">
        <v>81</v>
      </c>
      <c r="B82" s="157" t="s">
        <v>287</v>
      </c>
      <c r="C82" s="157" t="s">
        <v>376</v>
      </c>
      <c r="D82" s="158">
        <v>43162</v>
      </c>
      <c r="E82" s="156" t="s">
        <v>1226</v>
      </c>
      <c r="F82" s="157" t="s">
        <v>1247</v>
      </c>
      <c r="G82" s="159">
        <v>3610000</v>
      </c>
      <c r="H82" s="156">
        <v>6.39</v>
      </c>
      <c r="I82" s="156" t="s">
        <v>255</v>
      </c>
      <c r="J82" s="156" t="s">
        <v>289</v>
      </c>
      <c r="K82" s="156" t="s">
        <v>257</v>
      </c>
      <c r="L82" s="156" t="s">
        <v>258</v>
      </c>
    </row>
    <row r="83" spans="1:12">
      <c r="A83" s="156">
        <v>82</v>
      </c>
      <c r="B83" s="157" t="s">
        <v>264</v>
      </c>
      <c r="C83" s="157" t="s">
        <v>377</v>
      </c>
      <c r="D83" s="158">
        <v>44091</v>
      </c>
      <c r="E83" s="156" t="s">
        <v>1226</v>
      </c>
      <c r="F83" s="157" t="s">
        <v>1249</v>
      </c>
      <c r="G83" s="159">
        <v>3080000</v>
      </c>
      <c r="H83" s="156">
        <v>8.59</v>
      </c>
      <c r="I83" s="156" t="s">
        <v>25</v>
      </c>
      <c r="J83" s="156" t="s">
        <v>256</v>
      </c>
      <c r="K83" s="156" t="s">
        <v>257</v>
      </c>
      <c r="L83" s="156" t="s">
        <v>258</v>
      </c>
    </row>
    <row r="84" spans="1:12">
      <c r="A84" s="156">
        <v>83</v>
      </c>
      <c r="B84" s="157" t="s">
        <v>296</v>
      </c>
      <c r="C84" s="157" t="s">
        <v>378</v>
      </c>
      <c r="D84" s="158">
        <v>43839</v>
      </c>
      <c r="E84" s="156" t="s">
        <v>1226</v>
      </c>
      <c r="F84" s="157" t="s">
        <v>1247</v>
      </c>
      <c r="G84" s="159">
        <v>2790000</v>
      </c>
      <c r="H84" s="156">
        <v>9.98</v>
      </c>
      <c r="I84" s="156" t="s">
        <v>255</v>
      </c>
      <c r="J84" s="156" t="s">
        <v>289</v>
      </c>
      <c r="K84" s="156" t="s">
        <v>257</v>
      </c>
      <c r="L84" s="156" t="s">
        <v>258</v>
      </c>
    </row>
    <row r="85" spans="1:12">
      <c r="A85" s="156">
        <v>84</v>
      </c>
      <c r="B85" s="157" t="s">
        <v>287</v>
      </c>
      <c r="C85" s="157" t="s">
        <v>379</v>
      </c>
      <c r="D85" s="158">
        <v>43246</v>
      </c>
      <c r="E85" s="156" t="s">
        <v>1226</v>
      </c>
      <c r="F85" s="157" t="s">
        <v>1248</v>
      </c>
      <c r="G85" s="159">
        <v>1690000</v>
      </c>
      <c r="H85" s="156">
        <v>7.99</v>
      </c>
      <c r="I85" s="156" t="s">
        <v>255</v>
      </c>
      <c r="J85" s="156" t="s">
        <v>269</v>
      </c>
      <c r="K85" s="156" t="s">
        <v>262</v>
      </c>
      <c r="L85" s="156" t="s">
        <v>270</v>
      </c>
    </row>
    <row r="86" spans="1:12">
      <c r="A86" s="156">
        <v>85</v>
      </c>
      <c r="B86" s="157" t="s">
        <v>293</v>
      </c>
      <c r="C86" s="157" t="s">
        <v>380</v>
      </c>
      <c r="D86" s="158">
        <v>43477</v>
      </c>
      <c r="E86" s="156" t="s">
        <v>1226</v>
      </c>
      <c r="F86" s="157" t="s">
        <v>1248</v>
      </c>
      <c r="G86" s="159">
        <v>2630000</v>
      </c>
      <c r="H86" s="156">
        <v>8.59</v>
      </c>
      <c r="I86" s="156" t="s">
        <v>25</v>
      </c>
      <c r="J86" s="156" t="s">
        <v>276</v>
      </c>
      <c r="K86" s="156" t="s">
        <v>262</v>
      </c>
      <c r="L86" s="156" t="s">
        <v>263</v>
      </c>
    </row>
    <row r="87" spans="1:12">
      <c r="A87" s="156">
        <v>86</v>
      </c>
      <c r="B87" s="157" t="s">
        <v>293</v>
      </c>
      <c r="C87" s="157" t="s">
        <v>381</v>
      </c>
      <c r="D87" s="158">
        <v>43495</v>
      </c>
      <c r="E87" s="156" t="s">
        <v>1226</v>
      </c>
      <c r="F87" s="157" t="s">
        <v>1258</v>
      </c>
      <c r="G87" s="159">
        <v>2990000</v>
      </c>
      <c r="H87" s="156">
        <v>10.61</v>
      </c>
      <c r="I87" s="156" t="s">
        <v>25</v>
      </c>
      <c r="J87" s="156" t="s">
        <v>256</v>
      </c>
      <c r="K87" s="156" t="s">
        <v>257</v>
      </c>
      <c r="L87" s="156" t="s">
        <v>258</v>
      </c>
    </row>
    <row r="88" spans="1:12">
      <c r="A88" s="156">
        <v>87</v>
      </c>
      <c r="B88" s="157" t="s">
        <v>296</v>
      </c>
      <c r="C88" s="157" t="s">
        <v>382</v>
      </c>
      <c r="D88" s="158">
        <v>43531</v>
      </c>
      <c r="E88" s="156" t="s">
        <v>1226</v>
      </c>
      <c r="F88" s="157" t="s">
        <v>1249</v>
      </c>
      <c r="G88" s="159">
        <v>3220000</v>
      </c>
      <c r="H88" s="156">
        <v>6.56</v>
      </c>
      <c r="I88" s="156" t="s">
        <v>25</v>
      </c>
      <c r="J88" s="156" t="s">
        <v>326</v>
      </c>
      <c r="K88" s="156" t="s">
        <v>257</v>
      </c>
      <c r="L88" s="156" t="s">
        <v>267</v>
      </c>
    </row>
    <row r="89" spans="1:12">
      <c r="A89" s="156">
        <v>88</v>
      </c>
      <c r="B89" s="157" t="s">
        <v>264</v>
      </c>
      <c r="C89" s="157" t="s">
        <v>383</v>
      </c>
      <c r="D89" s="158">
        <v>43614</v>
      </c>
      <c r="E89" s="156" t="s">
        <v>1227</v>
      </c>
      <c r="F89" s="157" t="s">
        <v>1248</v>
      </c>
      <c r="G89" s="159">
        <v>4200000</v>
      </c>
      <c r="H89" s="156">
        <v>10.65</v>
      </c>
      <c r="I89" s="156" t="s">
        <v>25</v>
      </c>
      <c r="J89" s="156" t="s">
        <v>282</v>
      </c>
      <c r="K89" s="156" t="s">
        <v>262</v>
      </c>
      <c r="L89" s="156" t="s">
        <v>283</v>
      </c>
    </row>
    <row r="90" spans="1:12">
      <c r="A90" s="156">
        <v>89</v>
      </c>
      <c r="B90" s="157" t="s">
        <v>287</v>
      </c>
      <c r="C90" s="157" t="s">
        <v>384</v>
      </c>
      <c r="D90" s="158">
        <v>43754</v>
      </c>
      <c r="E90" s="156" t="s">
        <v>1226</v>
      </c>
      <c r="F90" s="157" t="s">
        <v>1248</v>
      </c>
      <c r="G90" s="159">
        <v>4120000</v>
      </c>
      <c r="H90" s="156">
        <v>5.35</v>
      </c>
      <c r="I90" s="156" t="s">
        <v>255</v>
      </c>
      <c r="J90" s="156" t="s">
        <v>308</v>
      </c>
      <c r="K90" s="156" t="s">
        <v>262</v>
      </c>
      <c r="L90" s="156" t="s">
        <v>270</v>
      </c>
    </row>
    <row r="91" spans="1:12">
      <c r="A91" s="156">
        <v>90</v>
      </c>
      <c r="B91" s="157" t="s">
        <v>280</v>
      </c>
      <c r="C91" s="157" t="s">
        <v>385</v>
      </c>
      <c r="D91" s="158">
        <v>43175</v>
      </c>
      <c r="E91" s="156" t="s">
        <v>1226</v>
      </c>
      <c r="F91" s="157" t="s">
        <v>1251</v>
      </c>
      <c r="G91" s="159">
        <v>4020000</v>
      </c>
      <c r="H91" s="156">
        <v>10.93</v>
      </c>
      <c r="I91" s="156" t="s">
        <v>255</v>
      </c>
      <c r="J91" s="156" t="s">
        <v>276</v>
      </c>
      <c r="K91" s="156" t="s">
        <v>262</v>
      </c>
      <c r="L91" s="156" t="s">
        <v>263</v>
      </c>
    </row>
    <row r="92" spans="1:12">
      <c r="A92" s="156">
        <v>91</v>
      </c>
      <c r="B92" s="157" t="s">
        <v>271</v>
      </c>
      <c r="C92" s="157" t="s">
        <v>386</v>
      </c>
      <c r="D92" s="158">
        <v>43654</v>
      </c>
      <c r="E92" s="156" t="s">
        <v>1226</v>
      </c>
      <c r="F92" s="157" t="s">
        <v>1250</v>
      </c>
      <c r="G92" s="159">
        <v>4050000</v>
      </c>
      <c r="H92" s="156">
        <v>5.09</v>
      </c>
      <c r="I92" s="156" t="s">
        <v>25</v>
      </c>
      <c r="J92" s="156" t="s">
        <v>266</v>
      </c>
      <c r="K92" s="156" t="s">
        <v>257</v>
      </c>
      <c r="L92" s="156" t="s">
        <v>267</v>
      </c>
    </row>
    <row r="93" spans="1:12">
      <c r="A93" s="156">
        <v>92</v>
      </c>
      <c r="B93" s="157" t="s">
        <v>271</v>
      </c>
      <c r="C93" s="157" t="s">
        <v>387</v>
      </c>
      <c r="D93" s="158">
        <v>43555</v>
      </c>
      <c r="E93" s="156" t="s">
        <v>1227</v>
      </c>
      <c r="F93" s="157" t="s">
        <v>1248</v>
      </c>
      <c r="G93" s="159">
        <v>3530000</v>
      </c>
      <c r="H93" s="156">
        <v>4.7300000000000004</v>
      </c>
      <c r="I93" s="156" t="s">
        <v>25</v>
      </c>
      <c r="J93" s="156" t="s">
        <v>256</v>
      </c>
      <c r="K93" s="156" t="s">
        <v>257</v>
      </c>
      <c r="L93" s="156" t="s">
        <v>258</v>
      </c>
    </row>
    <row r="94" spans="1:12">
      <c r="A94" s="156">
        <v>93</v>
      </c>
      <c r="B94" s="157" t="s">
        <v>280</v>
      </c>
      <c r="C94" s="157" t="s">
        <v>388</v>
      </c>
      <c r="D94" s="158">
        <v>43664</v>
      </c>
      <c r="E94" s="156" t="s">
        <v>1227</v>
      </c>
      <c r="F94" s="157" t="s">
        <v>1248</v>
      </c>
      <c r="G94" s="159">
        <v>1870000</v>
      </c>
      <c r="H94" s="156">
        <v>7.6</v>
      </c>
      <c r="I94" s="156" t="s">
        <v>260</v>
      </c>
      <c r="J94" s="156" t="s">
        <v>304</v>
      </c>
      <c r="K94" s="156" t="s">
        <v>257</v>
      </c>
      <c r="L94" s="156" t="s">
        <v>267</v>
      </c>
    </row>
    <row r="95" spans="1:12">
      <c r="A95" s="156">
        <v>94</v>
      </c>
      <c r="B95" s="157" t="s">
        <v>311</v>
      </c>
      <c r="C95" s="157" t="s">
        <v>389</v>
      </c>
      <c r="D95" s="158">
        <v>43996</v>
      </c>
      <c r="E95" s="156" t="s">
        <v>1226</v>
      </c>
      <c r="F95" s="157" t="s">
        <v>1250</v>
      </c>
      <c r="G95" s="159">
        <v>4900000</v>
      </c>
      <c r="H95" s="156">
        <v>10.78</v>
      </c>
      <c r="I95" s="156" t="s">
        <v>25</v>
      </c>
      <c r="J95" s="156" t="s">
        <v>308</v>
      </c>
      <c r="K95" s="156" t="s">
        <v>262</v>
      </c>
      <c r="L95" s="156" t="s">
        <v>270</v>
      </c>
    </row>
    <row r="96" spans="1:12">
      <c r="A96" s="156">
        <v>95</v>
      </c>
      <c r="B96" s="157" t="s">
        <v>253</v>
      </c>
      <c r="C96" s="157" t="s">
        <v>390</v>
      </c>
      <c r="D96" s="158">
        <v>43885</v>
      </c>
      <c r="E96" s="156" t="s">
        <v>1226</v>
      </c>
      <c r="F96" s="157" t="s">
        <v>1258</v>
      </c>
      <c r="G96" s="159">
        <v>2470000</v>
      </c>
      <c r="H96" s="156">
        <v>9.39</v>
      </c>
      <c r="I96" s="156" t="s">
        <v>255</v>
      </c>
      <c r="J96" s="156" t="s">
        <v>319</v>
      </c>
      <c r="K96" s="156" t="s">
        <v>279</v>
      </c>
      <c r="L96" s="156" t="s">
        <v>279</v>
      </c>
    </row>
    <row r="97" spans="1:12">
      <c r="A97" s="156">
        <v>96</v>
      </c>
      <c r="B97" s="157" t="s">
        <v>284</v>
      </c>
      <c r="C97" s="157" t="s">
        <v>391</v>
      </c>
      <c r="D97" s="158">
        <v>44100</v>
      </c>
      <c r="E97" s="156" t="s">
        <v>1227</v>
      </c>
      <c r="F97" s="157" t="s">
        <v>1250</v>
      </c>
      <c r="G97" s="159">
        <v>2970000</v>
      </c>
      <c r="H97" s="156">
        <v>4.68</v>
      </c>
      <c r="I97" s="156" t="s">
        <v>260</v>
      </c>
      <c r="J97" s="156" t="s">
        <v>298</v>
      </c>
      <c r="K97" s="156" t="s">
        <v>262</v>
      </c>
      <c r="L97" s="156" t="s">
        <v>263</v>
      </c>
    </row>
    <row r="98" spans="1:12">
      <c r="A98" s="156">
        <v>97</v>
      </c>
      <c r="B98" s="157" t="s">
        <v>284</v>
      </c>
      <c r="C98" s="157" t="s">
        <v>392</v>
      </c>
      <c r="D98" s="158">
        <v>44026</v>
      </c>
      <c r="E98" s="156" t="s">
        <v>1226</v>
      </c>
      <c r="F98" s="157" t="s">
        <v>1248</v>
      </c>
      <c r="G98" s="159">
        <v>3980000</v>
      </c>
      <c r="H98" s="156">
        <v>10.4</v>
      </c>
      <c r="I98" s="156" t="s">
        <v>255</v>
      </c>
      <c r="J98" s="156" t="s">
        <v>326</v>
      </c>
      <c r="K98" s="156" t="s">
        <v>257</v>
      </c>
      <c r="L98" s="156" t="s">
        <v>267</v>
      </c>
    </row>
    <row r="99" spans="1:12">
      <c r="A99" s="156">
        <v>98</v>
      </c>
      <c r="B99" s="157" t="s">
        <v>284</v>
      </c>
      <c r="C99" s="157" t="s">
        <v>393</v>
      </c>
      <c r="D99" s="158">
        <v>43847</v>
      </c>
      <c r="E99" s="156" t="s">
        <v>1226</v>
      </c>
      <c r="F99" s="157" t="s">
        <v>1248</v>
      </c>
      <c r="G99" s="159">
        <v>4420000</v>
      </c>
      <c r="H99" s="156">
        <v>7.43</v>
      </c>
      <c r="I99" s="156" t="s">
        <v>260</v>
      </c>
      <c r="J99" s="156" t="s">
        <v>256</v>
      </c>
      <c r="K99" s="156" t="s">
        <v>257</v>
      </c>
      <c r="L99" s="156" t="s">
        <v>258</v>
      </c>
    </row>
    <row r="100" spans="1:12">
      <c r="A100" s="156">
        <v>99</v>
      </c>
      <c r="B100" s="157" t="s">
        <v>284</v>
      </c>
      <c r="C100" s="157" t="s">
        <v>394</v>
      </c>
      <c r="D100" s="158">
        <v>43592</v>
      </c>
      <c r="E100" s="156" t="s">
        <v>1226</v>
      </c>
      <c r="F100" s="157" t="s">
        <v>1247</v>
      </c>
      <c r="G100" s="159">
        <v>2850000</v>
      </c>
      <c r="H100" s="156">
        <v>5.8</v>
      </c>
      <c r="I100" s="156" t="s">
        <v>260</v>
      </c>
      <c r="J100" s="156" t="s">
        <v>300</v>
      </c>
      <c r="K100" s="156" t="s">
        <v>262</v>
      </c>
      <c r="L100" s="156" t="s">
        <v>283</v>
      </c>
    </row>
    <row r="101" spans="1:12">
      <c r="A101" s="156">
        <v>100</v>
      </c>
      <c r="B101" s="157" t="s">
        <v>287</v>
      </c>
      <c r="C101" s="157" t="s">
        <v>395</v>
      </c>
      <c r="D101" s="158">
        <v>43600</v>
      </c>
      <c r="E101" s="156" t="s">
        <v>1227</v>
      </c>
      <c r="F101" s="157" t="s">
        <v>1247</v>
      </c>
      <c r="G101" s="159">
        <v>4490000</v>
      </c>
      <c r="H101" s="156">
        <v>5.39</v>
      </c>
      <c r="I101" s="156" t="s">
        <v>25</v>
      </c>
      <c r="J101" s="156" t="s">
        <v>256</v>
      </c>
      <c r="K101" s="156" t="s">
        <v>257</v>
      </c>
      <c r="L101" s="156" t="s">
        <v>258</v>
      </c>
    </row>
    <row r="102" spans="1:12">
      <c r="A102" s="156">
        <v>101</v>
      </c>
      <c r="B102" s="157" t="s">
        <v>264</v>
      </c>
      <c r="C102" s="157" t="s">
        <v>396</v>
      </c>
      <c r="D102" s="158">
        <v>43712</v>
      </c>
      <c r="E102" s="156" t="s">
        <v>1226</v>
      </c>
      <c r="F102" s="157" t="s">
        <v>1248</v>
      </c>
      <c r="G102" s="159">
        <v>4240000</v>
      </c>
      <c r="H102" s="156">
        <v>8.6999999999999993</v>
      </c>
      <c r="I102" s="156" t="s">
        <v>255</v>
      </c>
      <c r="J102" s="156" t="s">
        <v>346</v>
      </c>
      <c r="K102" s="156" t="s">
        <v>262</v>
      </c>
      <c r="L102" s="156" t="s">
        <v>283</v>
      </c>
    </row>
    <row r="103" spans="1:12">
      <c r="A103" s="156">
        <v>102</v>
      </c>
      <c r="B103" s="157" t="s">
        <v>280</v>
      </c>
      <c r="C103" s="157" t="s">
        <v>397</v>
      </c>
      <c r="D103" s="158">
        <v>43195</v>
      </c>
      <c r="E103" s="156" t="s">
        <v>1226</v>
      </c>
      <c r="F103" s="157" t="s">
        <v>1250</v>
      </c>
      <c r="G103" s="159">
        <v>1550000</v>
      </c>
      <c r="H103" s="156">
        <v>9.81</v>
      </c>
      <c r="I103" s="156" t="s">
        <v>255</v>
      </c>
      <c r="J103" s="156" t="s">
        <v>329</v>
      </c>
      <c r="K103" s="156" t="s">
        <v>257</v>
      </c>
      <c r="L103" s="156" t="s">
        <v>274</v>
      </c>
    </row>
    <row r="104" spans="1:12">
      <c r="A104" s="156">
        <v>103</v>
      </c>
      <c r="B104" s="157" t="s">
        <v>284</v>
      </c>
      <c r="C104" s="157" t="s">
        <v>398</v>
      </c>
      <c r="D104" s="158">
        <v>43523</v>
      </c>
      <c r="E104" s="156" t="s">
        <v>1227</v>
      </c>
      <c r="F104" s="157" t="s">
        <v>1248</v>
      </c>
      <c r="G104" s="159">
        <v>3870000</v>
      </c>
      <c r="H104" s="156">
        <v>8.75</v>
      </c>
      <c r="I104" s="156" t="s">
        <v>25</v>
      </c>
      <c r="J104" s="156" t="s">
        <v>278</v>
      </c>
      <c r="K104" s="156" t="s">
        <v>279</v>
      </c>
      <c r="L104" s="156" t="s">
        <v>279</v>
      </c>
    </row>
    <row r="105" spans="1:12">
      <c r="A105" s="156">
        <v>104</v>
      </c>
      <c r="B105" s="157" t="s">
        <v>306</v>
      </c>
      <c r="C105" s="157" t="s">
        <v>399</v>
      </c>
      <c r="D105" s="158">
        <v>43534</v>
      </c>
      <c r="E105" s="156" t="s">
        <v>1226</v>
      </c>
      <c r="F105" s="157" t="s">
        <v>1248</v>
      </c>
      <c r="G105" s="159">
        <v>4600000</v>
      </c>
      <c r="H105" s="156">
        <v>9.33</v>
      </c>
      <c r="I105" s="156" t="s">
        <v>25</v>
      </c>
      <c r="J105" s="156" t="s">
        <v>295</v>
      </c>
      <c r="K105" s="156" t="s">
        <v>262</v>
      </c>
      <c r="L105" s="156" t="s">
        <v>270</v>
      </c>
    </row>
    <row r="106" spans="1:12">
      <c r="A106" s="156">
        <v>105</v>
      </c>
      <c r="B106" s="157" t="s">
        <v>293</v>
      </c>
      <c r="C106" s="157" t="s">
        <v>400</v>
      </c>
      <c r="D106" s="158">
        <v>43880</v>
      </c>
      <c r="E106" s="156" t="s">
        <v>1226</v>
      </c>
      <c r="F106" s="157" t="s">
        <v>1248</v>
      </c>
      <c r="G106" s="159">
        <v>1840000</v>
      </c>
      <c r="H106" s="156">
        <v>5.46</v>
      </c>
      <c r="I106" s="156" t="s">
        <v>260</v>
      </c>
      <c r="J106" s="156" t="s">
        <v>278</v>
      </c>
      <c r="K106" s="156" t="s">
        <v>279</v>
      </c>
      <c r="L106" s="156" t="s">
        <v>279</v>
      </c>
    </row>
    <row r="107" spans="1:12">
      <c r="A107" s="156">
        <v>106</v>
      </c>
      <c r="B107" s="157" t="s">
        <v>301</v>
      </c>
      <c r="C107" s="157" t="s">
        <v>401</v>
      </c>
      <c r="D107" s="158">
        <v>43586</v>
      </c>
      <c r="E107" s="156" t="s">
        <v>1226</v>
      </c>
      <c r="F107" s="157" t="s">
        <v>1248</v>
      </c>
      <c r="G107" s="159">
        <v>4100000</v>
      </c>
      <c r="H107" s="156">
        <v>6.28</v>
      </c>
      <c r="I107" s="156" t="s">
        <v>255</v>
      </c>
      <c r="J107" s="156" t="s">
        <v>304</v>
      </c>
      <c r="K107" s="156" t="s">
        <v>257</v>
      </c>
      <c r="L107" s="156" t="s">
        <v>267</v>
      </c>
    </row>
    <row r="108" spans="1:12">
      <c r="A108" s="156">
        <v>107</v>
      </c>
      <c r="B108" s="157" t="s">
        <v>271</v>
      </c>
      <c r="C108" s="157" t="s">
        <v>402</v>
      </c>
      <c r="D108" s="158">
        <v>43853</v>
      </c>
      <c r="E108" s="156" t="s">
        <v>1227</v>
      </c>
      <c r="F108" s="157" t="s">
        <v>1249</v>
      </c>
      <c r="G108" s="159">
        <v>1960000</v>
      </c>
      <c r="H108" s="156">
        <v>10.56</v>
      </c>
      <c r="I108" s="156" t="s">
        <v>260</v>
      </c>
      <c r="J108" s="156" t="s">
        <v>308</v>
      </c>
      <c r="K108" s="156" t="s">
        <v>262</v>
      </c>
      <c r="L108" s="156" t="s">
        <v>270</v>
      </c>
    </row>
    <row r="109" spans="1:12">
      <c r="A109" s="156">
        <v>108</v>
      </c>
      <c r="B109" s="157" t="s">
        <v>311</v>
      </c>
      <c r="C109" s="157" t="s">
        <v>403</v>
      </c>
      <c r="D109" s="158">
        <v>44041</v>
      </c>
      <c r="E109" s="156" t="s">
        <v>1226</v>
      </c>
      <c r="F109" s="157" t="s">
        <v>1247</v>
      </c>
      <c r="G109" s="159">
        <v>4670000</v>
      </c>
      <c r="H109" s="156">
        <v>4.9000000000000004</v>
      </c>
      <c r="I109" s="156" t="s">
        <v>255</v>
      </c>
      <c r="J109" s="156" t="s">
        <v>326</v>
      </c>
      <c r="K109" s="156" t="s">
        <v>257</v>
      </c>
      <c r="L109" s="156" t="s">
        <v>267</v>
      </c>
    </row>
    <row r="110" spans="1:12">
      <c r="A110" s="156">
        <v>109</v>
      </c>
      <c r="B110" s="157" t="s">
        <v>253</v>
      </c>
      <c r="C110" s="157" t="s">
        <v>404</v>
      </c>
      <c r="D110" s="158">
        <v>43973</v>
      </c>
      <c r="E110" s="156" t="s">
        <v>1226</v>
      </c>
      <c r="F110" s="157" t="s">
        <v>1249</v>
      </c>
      <c r="G110" s="159">
        <v>3290000</v>
      </c>
      <c r="H110" s="156">
        <v>7.56</v>
      </c>
      <c r="I110" s="156" t="s">
        <v>255</v>
      </c>
      <c r="J110" s="156" t="s">
        <v>295</v>
      </c>
      <c r="K110" s="156" t="s">
        <v>262</v>
      </c>
      <c r="L110" s="156" t="s">
        <v>270</v>
      </c>
    </row>
    <row r="111" spans="1:12">
      <c r="A111" s="156">
        <v>110</v>
      </c>
      <c r="B111" s="157" t="s">
        <v>306</v>
      </c>
      <c r="C111" s="157" t="s">
        <v>405</v>
      </c>
      <c r="D111" s="158">
        <v>43923</v>
      </c>
      <c r="E111" s="156" t="s">
        <v>1226</v>
      </c>
      <c r="F111" s="157" t="s">
        <v>1249</v>
      </c>
      <c r="G111" s="159">
        <v>3510000</v>
      </c>
      <c r="H111" s="156">
        <v>4.09</v>
      </c>
      <c r="I111" s="156" t="s">
        <v>260</v>
      </c>
      <c r="J111" s="156" t="s">
        <v>266</v>
      </c>
      <c r="K111" s="156" t="s">
        <v>257</v>
      </c>
      <c r="L111" s="156" t="s">
        <v>267</v>
      </c>
    </row>
    <row r="112" spans="1:12">
      <c r="A112" s="156">
        <v>111</v>
      </c>
      <c r="B112" s="157" t="s">
        <v>311</v>
      </c>
      <c r="C112" s="157" t="s">
        <v>406</v>
      </c>
      <c r="D112" s="158">
        <v>43673</v>
      </c>
      <c r="E112" s="156" t="s">
        <v>1227</v>
      </c>
      <c r="F112" s="157" t="s">
        <v>1247</v>
      </c>
      <c r="G112" s="159">
        <v>2670000</v>
      </c>
      <c r="H112" s="156">
        <v>10.07</v>
      </c>
      <c r="I112" s="156" t="s">
        <v>25</v>
      </c>
      <c r="J112" s="156" t="s">
        <v>329</v>
      </c>
      <c r="K112" s="156" t="s">
        <v>257</v>
      </c>
      <c r="L112" s="156" t="s">
        <v>274</v>
      </c>
    </row>
    <row r="113" spans="1:12">
      <c r="A113" s="156">
        <v>112</v>
      </c>
      <c r="B113" s="157" t="s">
        <v>306</v>
      </c>
      <c r="C113" s="157" t="s">
        <v>407</v>
      </c>
      <c r="D113" s="158">
        <v>43984</v>
      </c>
      <c r="E113" s="156" t="s">
        <v>1226</v>
      </c>
      <c r="F113" s="157" t="s">
        <v>1247</v>
      </c>
      <c r="G113" s="159">
        <v>3410000</v>
      </c>
      <c r="H113" s="156">
        <v>10.42</v>
      </c>
      <c r="I113" s="156" t="s">
        <v>25</v>
      </c>
      <c r="J113" s="156" t="s">
        <v>298</v>
      </c>
      <c r="K113" s="156" t="s">
        <v>262</v>
      </c>
      <c r="L113" s="156" t="s">
        <v>263</v>
      </c>
    </row>
    <row r="114" spans="1:12">
      <c r="A114" s="156">
        <v>113</v>
      </c>
      <c r="B114" s="157" t="s">
        <v>264</v>
      </c>
      <c r="C114" s="157" t="s">
        <v>408</v>
      </c>
      <c r="D114" s="158">
        <v>43926</v>
      </c>
      <c r="E114" s="156" t="s">
        <v>1226</v>
      </c>
      <c r="F114" s="157" t="s">
        <v>1250</v>
      </c>
      <c r="G114" s="159">
        <v>1760000</v>
      </c>
      <c r="H114" s="156">
        <v>9.35</v>
      </c>
      <c r="I114" s="156" t="s">
        <v>260</v>
      </c>
      <c r="J114" s="156" t="s">
        <v>298</v>
      </c>
      <c r="K114" s="156" t="s">
        <v>262</v>
      </c>
      <c r="L114" s="156" t="s">
        <v>263</v>
      </c>
    </row>
    <row r="115" spans="1:12">
      <c r="A115" s="156">
        <v>114</v>
      </c>
      <c r="B115" s="157" t="s">
        <v>306</v>
      </c>
      <c r="C115" s="157" t="s">
        <v>409</v>
      </c>
      <c r="D115" s="158">
        <v>43383</v>
      </c>
      <c r="E115" s="156" t="s">
        <v>1226</v>
      </c>
      <c r="F115" s="157" t="s">
        <v>1249</v>
      </c>
      <c r="G115" s="159">
        <v>4230000</v>
      </c>
      <c r="H115" s="156">
        <v>7.68</v>
      </c>
      <c r="I115" s="156" t="s">
        <v>25</v>
      </c>
      <c r="J115" s="156" t="s">
        <v>326</v>
      </c>
      <c r="K115" s="156" t="s">
        <v>257</v>
      </c>
      <c r="L115" s="156" t="s">
        <v>267</v>
      </c>
    </row>
    <row r="116" spans="1:12">
      <c r="A116" s="156">
        <v>115</v>
      </c>
      <c r="B116" s="157" t="s">
        <v>293</v>
      </c>
      <c r="C116" s="157" t="s">
        <v>410</v>
      </c>
      <c r="D116" s="158">
        <v>43938</v>
      </c>
      <c r="E116" s="156" t="s">
        <v>1226</v>
      </c>
      <c r="F116" s="157" t="s">
        <v>1250</v>
      </c>
      <c r="G116" s="159">
        <v>2690000</v>
      </c>
      <c r="H116" s="156">
        <v>5.32</v>
      </c>
      <c r="I116" s="156" t="s">
        <v>260</v>
      </c>
      <c r="J116" s="156" t="s">
        <v>300</v>
      </c>
      <c r="K116" s="156" t="s">
        <v>262</v>
      </c>
      <c r="L116" s="156" t="s">
        <v>283</v>
      </c>
    </row>
    <row r="117" spans="1:12">
      <c r="A117" s="156">
        <v>116</v>
      </c>
      <c r="B117" s="157" t="s">
        <v>311</v>
      </c>
      <c r="C117" s="157" t="s">
        <v>411</v>
      </c>
      <c r="D117" s="158">
        <v>43133</v>
      </c>
      <c r="E117" s="156" t="s">
        <v>1227</v>
      </c>
      <c r="F117" s="157" t="s">
        <v>1249</v>
      </c>
      <c r="G117" s="159">
        <v>3240000</v>
      </c>
      <c r="H117" s="156">
        <v>4.9000000000000004</v>
      </c>
      <c r="I117" s="156" t="s">
        <v>25</v>
      </c>
      <c r="J117" s="156" t="s">
        <v>278</v>
      </c>
      <c r="K117" s="156" t="s">
        <v>279</v>
      </c>
      <c r="L117" s="156" t="s">
        <v>279</v>
      </c>
    </row>
    <row r="118" spans="1:12">
      <c r="A118" s="156">
        <v>117</v>
      </c>
      <c r="B118" s="157" t="s">
        <v>311</v>
      </c>
      <c r="C118" s="157" t="s">
        <v>412</v>
      </c>
      <c r="D118" s="158">
        <v>43623</v>
      </c>
      <c r="E118" s="156" t="s">
        <v>1226</v>
      </c>
      <c r="F118" s="157" t="s">
        <v>1247</v>
      </c>
      <c r="G118" s="159">
        <v>4340000</v>
      </c>
      <c r="H118" s="156">
        <v>10.74</v>
      </c>
      <c r="I118" s="156" t="s">
        <v>255</v>
      </c>
      <c r="J118" s="156" t="s">
        <v>276</v>
      </c>
      <c r="K118" s="156" t="s">
        <v>262</v>
      </c>
      <c r="L118" s="156" t="s">
        <v>263</v>
      </c>
    </row>
    <row r="119" spans="1:12">
      <c r="A119" s="156">
        <v>118</v>
      </c>
      <c r="B119" s="157" t="s">
        <v>296</v>
      </c>
      <c r="C119" s="157" t="s">
        <v>413</v>
      </c>
      <c r="D119" s="158">
        <v>43756</v>
      </c>
      <c r="E119" s="156" t="s">
        <v>1226</v>
      </c>
      <c r="F119" s="157" t="s">
        <v>1249</v>
      </c>
      <c r="G119" s="159">
        <v>2670000</v>
      </c>
      <c r="H119" s="156">
        <v>7.08</v>
      </c>
      <c r="I119" s="156" t="s">
        <v>25</v>
      </c>
      <c r="J119" s="156" t="s">
        <v>298</v>
      </c>
      <c r="K119" s="156" t="s">
        <v>262</v>
      </c>
      <c r="L119" s="156" t="s">
        <v>263</v>
      </c>
    </row>
    <row r="120" spans="1:12">
      <c r="A120" s="156">
        <v>119</v>
      </c>
      <c r="B120" s="157" t="s">
        <v>306</v>
      </c>
      <c r="C120" s="157" t="s">
        <v>414</v>
      </c>
      <c r="D120" s="158">
        <v>44034</v>
      </c>
      <c r="E120" s="156" t="s">
        <v>1226</v>
      </c>
      <c r="F120" s="157" t="s">
        <v>1249</v>
      </c>
      <c r="G120" s="159">
        <v>3780000</v>
      </c>
      <c r="H120" s="156">
        <v>6.69</v>
      </c>
      <c r="I120" s="156" t="s">
        <v>25</v>
      </c>
      <c r="J120" s="156" t="s">
        <v>346</v>
      </c>
      <c r="K120" s="156" t="s">
        <v>262</v>
      </c>
      <c r="L120" s="156" t="s">
        <v>283</v>
      </c>
    </row>
    <row r="121" spans="1:12">
      <c r="A121" s="156">
        <v>120</v>
      </c>
      <c r="B121" s="157" t="s">
        <v>264</v>
      </c>
      <c r="C121" s="157" t="s">
        <v>415</v>
      </c>
      <c r="D121" s="158">
        <v>43204</v>
      </c>
      <c r="E121" s="156" t="s">
        <v>1226</v>
      </c>
      <c r="F121" s="157" t="s">
        <v>1247</v>
      </c>
      <c r="G121" s="159">
        <v>3420000</v>
      </c>
      <c r="H121" s="156">
        <v>5.21</v>
      </c>
      <c r="I121" s="156" t="s">
        <v>260</v>
      </c>
      <c r="J121" s="156" t="s">
        <v>295</v>
      </c>
      <c r="K121" s="156" t="s">
        <v>262</v>
      </c>
      <c r="L121" s="156" t="s">
        <v>270</v>
      </c>
    </row>
    <row r="122" spans="1:12">
      <c r="A122" s="156">
        <v>121</v>
      </c>
      <c r="B122" s="157" t="s">
        <v>296</v>
      </c>
      <c r="C122" s="157" t="s">
        <v>416</v>
      </c>
      <c r="D122" s="158">
        <v>44031</v>
      </c>
      <c r="E122" s="156" t="s">
        <v>1226</v>
      </c>
      <c r="F122" s="157" t="s">
        <v>1251</v>
      </c>
      <c r="G122" s="159">
        <v>4600000</v>
      </c>
      <c r="H122" s="156">
        <v>6.23</v>
      </c>
      <c r="I122" s="156" t="s">
        <v>255</v>
      </c>
      <c r="J122" s="156" t="s">
        <v>273</v>
      </c>
      <c r="K122" s="156" t="s">
        <v>257</v>
      </c>
      <c r="L122" s="156" t="s">
        <v>274</v>
      </c>
    </row>
    <row r="123" spans="1:12">
      <c r="A123" s="156">
        <v>122</v>
      </c>
      <c r="B123" s="157" t="s">
        <v>284</v>
      </c>
      <c r="C123" s="157" t="s">
        <v>417</v>
      </c>
      <c r="D123" s="158">
        <v>43592</v>
      </c>
      <c r="E123" s="156" t="s">
        <v>1226</v>
      </c>
      <c r="F123" s="157" t="s">
        <v>1247</v>
      </c>
      <c r="G123" s="159">
        <v>3250000</v>
      </c>
      <c r="H123" s="156">
        <v>4.25</v>
      </c>
      <c r="I123" s="156" t="s">
        <v>260</v>
      </c>
      <c r="J123" s="156" t="s">
        <v>276</v>
      </c>
      <c r="K123" s="156" t="s">
        <v>262</v>
      </c>
      <c r="L123" s="156" t="s">
        <v>263</v>
      </c>
    </row>
    <row r="124" spans="1:12">
      <c r="A124" s="156">
        <v>123</v>
      </c>
      <c r="B124" s="157" t="s">
        <v>271</v>
      </c>
      <c r="C124" s="157" t="s">
        <v>418</v>
      </c>
      <c r="D124" s="158">
        <v>43370</v>
      </c>
      <c r="E124" s="156" t="s">
        <v>1226</v>
      </c>
      <c r="F124" s="157" t="s">
        <v>1247</v>
      </c>
      <c r="G124" s="159">
        <v>3340000</v>
      </c>
      <c r="H124" s="156">
        <v>7.62</v>
      </c>
      <c r="I124" s="156" t="s">
        <v>25</v>
      </c>
      <c r="J124" s="156" t="s">
        <v>326</v>
      </c>
      <c r="K124" s="156" t="s">
        <v>257</v>
      </c>
      <c r="L124" s="156" t="s">
        <v>267</v>
      </c>
    </row>
    <row r="125" spans="1:12">
      <c r="A125" s="156">
        <v>124</v>
      </c>
      <c r="B125" s="157" t="s">
        <v>311</v>
      </c>
      <c r="C125" s="157" t="s">
        <v>419</v>
      </c>
      <c r="D125" s="158">
        <v>43508</v>
      </c>
      <c r="E125" s="156" t="s">
        <v>1227</v>
      </c>
      <c r="F125" s="157" t="s">
        <v>1258</v>
      </c>
      <c r="G125" s="159">
        <v>3050000</v>
      </c>
      <c r="H125" s="156">
        <v>7.41</v>
      </c>
      <c r="I125" s="156" t="s">
        <v>260</v>
      </c>
      <c r="J125" s="156" t="s">
        <v>273</v>
      </c>
      <c r="K125" s="156" t="s">
        <v>257</v>
      </c>
      <c r="L125" s="156" t="s">
        <v>274</v>
      </c>
    </row>
    <row r="126" spans="1:12">
      <c r="A126" s="156">
        <v>125</v>
      </c>
      <c r="B126" s="157" t="s">
        <v>280</v>
      </c>
      <c r="C126" s="157" t="s">
        <v>420</v>
      </c>
      <c r="D126" s="158">
        <v>43965</v>
      </c>
      <c r="E126" s="156" t="s">
        <v>1226</v>
      </c>
      <c r="F126" s="157" t="s">
        <v>1249</v>
      </c>
      <c r="G126" s="159">
        <v>3670000</v>
      </c>
      <c r="H126" s="156">
        <v>8.3000000000000007</v>
      </c>
      <c r="I126" s="156" t="s">
        <v>260</v>
      </c>
      <c r="J126" s="156" t="s">
        <v>295</v>
      </c>
      <c r="K126" s="156" t="s">
        <v>262</v>
      </c>
      <c r="L126" s="156" t="s">
        <v>270</v>
      </c>
    </row>
    <row r="127" spans="1:12">
      <c r="A127" s="156">
        <v>126</v>
      </c>
      <c r="B127" s="157" t="s">
        <v>293</v>
      </c>
      <c r="C127" s="157" t="s">
        <v>421</v>
      </c>
      <c r="D127" s="158">
        <v>43850</v>
      </c>
      <c r="E127" s="156" t="s">
        <v>1226</v>
      </c>
      <c r="F127" s="157" t="s">
        <v>1250</v>
      </c>
      <c r="G127" s="159">
        <v>1740000</v>
      </c>
      <c r="H127" s="156">
        <v>10.48</v>
      </c>
      <c r="I127" s="156" t="s">
        <v>255</v>
      </c>
      <c r="J127" s="156" t="s">
        <v>319</v>
      </c>
      <c r="K127" s="156" t="s">
        <v>279</v>
      </c>
      <c r="L127" s="156" t="s">
        <v>279</v>
      </c>
    </row>
    <row r="128" spans="1:12">
      <c r="A128" s="156">
        <v>127</v>
      </c>
      <c r="B128" s="157" t="s">
        <v>247</v>
      </c>
      <c r="C128" s="157" t="s">
        <v>422</v>
      </c>
      <c r="D128" s="158">
        <v>44116</v>
      </c>
      <c r="E128" s="156" t="s">
        <v>1226</v>
      </c>
      <c r="F128" s="157" t="s">
        <v>1250</v>
      </c>
      <c r="G128" s="159">
        <v>4570000</v>
      </c>
      <c r="H128" s="156">
        <v>8.18</v>
      </c>
      <c r="I128" s="156" t="s">
        <v>255</v>
      </c>
      <c r="J128" s="156" t="s">
        <v>286</v>
      </c>
      <c r="K128" s="156" t="s">
        <v>257</v>
      </c>
      <c r="L128" s="156" t="s">
        <v>274</v>
      </c>
    </row>
    <row r="129" spans="1:12">
      <c r="A129" s="156">
        <v>128</v>
      </c>
      <c r="B129" s="157" t="s">
        <v>311</v>
      </c>
      <c r="C129" s="157" t="s">
        <v>423</v>
      </c>
      <c r="D129" s="158">
        <v>43812</v>
      </c>
      <c r="E129" s="156" t="s">
        <v>1226</v>
      </c>
      <c r="F129" s="157" t="s">
        <v>1248</v>
      </c>
      <c r="G129" s="159">
        <v>3450000</v>
      </c>
      <c r="H129" s="156">
        <v>9.34</v>
      </c>
      <c r="I129" s="156" t="s">
        <v>260</v>
      </c>
      <c r="J129" s="156" t="s">
        <v>266</v>
      </c>
      <c r="K129" s="156" t="s">
        <v>257</v>
      </c>
      <c r="L129" s="156" t="s">
        <v>267</v>
      </c>
    </row>
    <row r="130" spans="1:12">
      <c r="A130" s="156">
        <v>129</v>
      </c>
      <c r="B130" s="157" t="s">
        <v>311</v>
      </c>
      <c r="C130" s="157" t="s">
        <v>424</v>
      </c>
      <c r="D130" s="158">
        <v>44112</v>
      </c>
      <c r="E130" s="156" t="s">
        <v>1226</v>
      </c>
      <c r="F130" s="157" t="s">
        <v>1249</v>
      </c>
      <c r="G130" s="159">
        <v>1420000</v>
      </c>
      <c r="H130" s="156">
        <v>9.65</v>
      </c>
      <c r="I130" s="156" t="s">
        <v>25</v>
      </c>
      <c r="J130" s="156" t="s">
        <v>273</v>
      </c>
      <c r="K130" s="156" t="s">
        <v>257</v>
      </c>
      <c r="L130" s="156" t="s">
        <v>274</v>
      </c>
    </row>
    <row r="131" spans="1:12">
      <c r="A131" s="156">
        <v>130</v>
      </c>
      <c r="B131" s="157" t="s">
        <v>293</v>
      </c>
      <c r="C131" s="157" t="s">
        <v>425</v>
      </c>
      <c r="D131" s="158">
        <v>43196</v>
      </c>
      <c r="E131" s="156" t="s">
        <v>1226</v>
      </c>
      <c r="F131" s="157" t="s">
        <v>1249</v>
      </c>
      <c r="G131" s="159">
        <v>2450000</v>
      </c>
      <c r="H131" s="156">
        <v>4.57</v>
      </c>
      <c r="I131" s="156" t="s">
        <v>260</v>
      </c>
      <c r="J131" s="156" t="s">
        <v>304</v>
      </c>
      <c r="K131" s="156" t="s">
        <v>257</v>
      </c>
      <c r="L131" s="156" t="s">
        <v>267</v>
      </c>
    </row>
    <row r="132" spans="1:12">
      <c r="A132" s="156">
        <v>131</v>
      </c>
      <c r="B132" s="157" t="s">
        <v>311</v>
      </c>
      <c r="C132" s="157" t="s">
        <v>426</v>
      </c>
      <c r="D132" s="158">
        <v>43624</v>
      </c>
      <c r="E132" s="156" t="s">
        <v>1226</v>
      </c>
      <c r="F132" s="157" t="s">
        <v>1247</v>
      </c>
      <c r="G132" s="159">
        <v>2800000</v>
      </c>
      <c r="H132" s="156">
        <v>4.8899999999999997</v>
      </c>
      <c r="I132" s="156" t="s">
        <v>260</v>
      </c>
      <c r="J132" s="156" t="s">
        <v>261</v>
      </c>
      <c r="K132" s="156" t="s">
        <v>262</v>
      </c>
      <c r="L132" s="156" t="s">
        <v>263</v>
      </c>
    </row>
    <row r="133" spans="1:12">
      <c r="A133" s="156">
        <v>132</v>
      </c>
      <c r="B133" s="157" t="s">
        <v>247</v>
      </c>
      <c r="C133" s="157" t="s">
        <v>427</v>
      </c>
      <c r="D133" s="158">
        <v>43858</v>
      </c>
      <c r="E133" s="156" t="s">
        <v>1226</v>
      </c>
      <c r="F133" s="157" t="s">
        <v>1247</v>
      </c>
      <c r="G133" s="159">
        <v>2650000</v>
      </c>
      <c r="H133" s="156">
        <v>4.8499999999999996</v>
      </c>
      <c r="I133" s="156" t="s">
        <v>255</v>
      </c>
      <c r="J133" s="156" t="s">
        <v>319</v>
      </c>
      <c r="K133" s="156" t="s">
        <v>279</v>
      </c>
      <c r="L133" s="156" t="s">
        <v>279</v>
      </c>
    </row>
    <row r="134" spans="1:12">
      <c r="A134" s="156">
        <v>133</v>
      </c>
      <c r="B134" s="157" t="s">
        <v>280</v>
      </c>
      <c r="C134" s="157" t="s">
        <v>428</v>
      </c>
      <c r="D134" s="158">
        <v>43276</v>
      </c>
      <c r="E134" s="156" t="s">
        <v>1226</v>
      </c>
      <c r="F134" s="157" t="s">
        <v>1248</v>
      </c>
      <c r="G134" s="159">
        <v>2700000</v>
      </c>
      <c r="H134" s="156">
        <v>9.92</v>
      </c>
      <c r="I134" s="156" t="s">
        <v>255</v>
      </c>
      <c r="J134" s="156" t="s">
        <v>266</v>
      </c>
      <c r="K134" s="156" t="s">
        <v>257</v>
      </c>
      <c r="L134" s="156" t="s">
        <v>267</v>
      </c>
    </row>
    <row r="135" spans="1:12">
      <c r="A135" s="156">
        <v>134</v>
      </c>
      <c r="B135" s="157" t="s">
        <v>264</v>
      </c>
      <c r="C135" s="157" t="s">
        <v>429</v>
      </c>
      <c r="D135" s="158">
        <v>43715</v>
      </c>
      <c r="E135" s="156" t="s">
        <v>1226</v>
      </c>
      <c r="F135" s="157" t="s">
        <v>1248</v>
      </c>
      <c r="G135" s="159">
        <v>3460000</v>
      </c>
      <c r="H135" s="156">
        <v>7.56</v>
      </c>
      <c r="I135" s="156" t="s">
        <v>255</v>
      </c>
      <c r="J135" s="156" t="s">
        <v>289</v>
      </c>
      <c r="K135" s="156" t="s">
        <v>257</v>
      </c>
      <c r="L135" s="156" t="s">
        <v>258</v>
      </c>
    </row>
    <row r="136" spans="1:12">
      <c r="A136" s="156">
        <v>135</v>
      </c>
      <c r="B136" s="157" t="s">
        <v>290</v>
      </c>
      <c r="C136" s="157" t="s">
        <v>430</v>
      </c>
      <c r="D136" s="158">
        <v>43287</v>
      </c>
      <c r="E136" s="156" t="s">
        <v>1226</v>
      </c>
      <c r="F136" s="157" t="s">
        <v>1258</v>
      </c>
      <c r="G136" s="159">
        <v>4670000</v>
      </c>
      <c r="H136" s="156">
        <v>9.6999999999999993</v>
      </c>
      <c r="I136" s="156" t="s">
        <v>260</v>
      </c>
      <c r="J136" s="156" t="s">
        <v>326</v>
      </c>
      <c r="K136" s="156" t="s">
        <v>257</v>
      </c>
      <c r="L136" s="156" t="s">
        <v>267</v>
      </c>
    </row>
    <row r="137" spans="1:12">
      <c r="A137" s="156">
        <v>136</v>
      </c>
      <c r="B137" s="157" t="s">
        <v>311</v>
      </c>
      <c r="C137" s="157" t="s">
        <v>431</v>
      </c>
      <c r="D137" s="158">
        <v>43295</v>
      </c>
      <c r="E137" s="156" t="s">
        <v>1226</v>
      </c>
      <c r="F137" s="157" t="s">
        <v>1251</v>
      </c>
      <c r="G137" s="159">
        <v>1980000</v>
      </c>
      <c r="H137" s="156">
        <v>7.02</v>
      </c>
      <c r="I137" s="156" t="s">
        <v>260</v>
      </c>
      <c r="J137" s="156" t="s">
        <v>276</v>
      </c>
      <c r="K137" s="156" t="s">
        <v>262</v>
      </c>
      <c r="L137" s="156" t="s">
        <v>263</v>
      </c>
    </row>
    <row r="138" spans="1:12">
      <c r="A138" s="156">
        <v>137</v>
      </c>
      <c r="B138" s="157" t="s">
        <v>271</v>
      </c>
      <c r="C138" s="157" t="s">
        <v>432</v>
      </c>
      <c r="D138" s="158">
        <v>44124</v>
      </c>
      <c r="E138" s="156" t="s">
        <v>1226</v>
      </c>
      <c r="F138" s="157" t="s">
        <v>1248</v>
      </c>
      <c r="G138" s="159">
        <v>3840000</v>
      </c>
      <c r="H138" s="156">
        <v>5.04</v>
      </c>
      <c r="I138" s="156" t="s">
        <v>25</v>
      </c>
      <c r="J138" s="156" t="s">
        <v>289</v>
      </c>
      <c r="K138" s="156" t="s">
        <v>257</v>
      </c>
      <c r="L138" s="156" t="s">
        <v>258</v>
      </c>
    </row>
    <row r="139" spans="1:12">
      <c r="A139" s="156">
        <v>138</v>
      </c>
      <c r="B139" s="157" t="s">
        <v>306</v>
      </c>
      <c r="C139" s="157" t="s">
        <v>433</v>
      </c>
      <c r="D139" s="158">
        <v>43248</v>
      </c>
      <c r="E139" s="156" t="s">
        <v>1226</v>
      </c>
      <c r="F139" s="157" t="s">
        <v>1248</v>
      </c>
      <c r="G139" s="159">
        <v>3090000</v>
      </c>
      <c r="H139" s="156">
        <v>6.96</v>
      </c>
      <c r="I139" s="156" t="s">
        <v>25</v>
      </c>
      <c r="J139" s="156" t="s">
        <v>269</v>
      </c>
      <c r="K139" s="156" t="s">
        <v>262</v>
      </c>
      <c r="L139" s="156" t="s">
        <v>270</v>
      </c>
    </row>
    <row r="140" spans="1:12">
      <c r="A140" s="156">
        <v>139</v>
      </c>
      <c r="B140" s="157" t="s">
        <v>296</v>
      </c>
      <c r="C140" s="157" t="s">
        <v>434</v>
      </c>
      <c r="D140" s="158">
        <v>43213</v>
      </c>
      <c r="E140" s="156" t="s">
        <v>1227</v>
      </c>
      <c r="F140" s="157" t="s">
        <v>1249</v>
      </c>
      <c r="G140" s="159">
        <v>4330000</v>
      </c>
      <c r="H140" s="156">
        <v>6.25</v>
      </c>
      <c r="I140" s="156" t="s">
        <v>25</v>
      </c>
      <c r="J140" s="156" t="s">
        <v>295</v>
      </c>
      <c r="K140" s="156" t="s">
        <v>262</v>
      </c>
      <c r="L140" s="156" t="s">
        <v>270</v>
      </c>
    </row>
    <row r="141" spans="1:12">
      <c r="A141" s="156">
        <v>140</v>
      </c>
      <c r="B141" s="157" t="s">
        <v>287</v>
      </c>
      <c r="C141" s="157" t="s">
        <v>435</v>
      </c>
      <c r="D141" s="158">
        <v>43761</v>
      </c>
      <c r="E141" s="156" t="s">
        <v>1226</v>
      </c>
      <c r="F141" s="157" t="s">
        <v>1248</v>
      </c>
      <c r="G141" s="159">
        <v>5000000</v>
      </c>
      <c r="H141" s="156">
        <v>4.53</v>
      </c>
      <c r="I141" s="156" t="s">
        <v>25</v>
      </c>
      <c r="J141" s="156" t="s">
        <v>295</v>
      </c>
      <c r="K141" s="156" t="s">
        <v>262</v>
      </c>
      <c r="L141" s="156" t="s">
        <v>270</v>
      </c>
    </row>
    <row r="142" spans="1:12">
      <c r="A142" s="156">
        <v>141</v>
      </c>
      <c r="B142" s="157" t="s">
        <v>287</v>
      </c>
      <c r="C142" s="157" t="s">
        <v>436</v>
      </c>
      <c r="D142" s="158">
        <v>44061</v>
      </c>
      <c r="E142" s="156" t="s">
        <v>1227</v>
      </c>
      <c r="F142" s="157" t="s">
        <v>1247</v>
      </c>
      <c r="G142" s="159">
        <v>1540000</v>
      </c>
      <c r="H142" s="156">
        <v>10.39</v>
      </c>
      <c r="I142" s="156" t="s">
        <v>25</v>
      </c>
      <c r="J142" s="156" t="s">
        <v>295</v>
      </c>
      <c r="K142" s="156" t="s">
        <v>262</v>
      </c>
      <c r="L142" s="156" t="s">
        <v>270</v>
      </c>
    </row>
    <row r="143" spans="1:12">
      <c r="A143" s="156">
        <v>142</v>
      </c>
      <c r="B143" s="157" t="s">
        <v>296</v>
      </c>
      <c r="C143" s="157" t="s">
        <v>437</v>
      </c>
      <c r="D143" s="158">
        <v>43349</v>
      </c>
      <c r="E143" s="156" t="s">
        <v>1226</v>
      </c>
      <c r="F143" s="157" t="s">
        <v>1250</v>
      </c>
      <c r="G143" s="159">
        <v>1610000</v>
      </c>
      <c r="H143" s="156">
        <v>5.46</v>
      </c>
      <c r="I143" s="156" t="s">
        <v>25</v>
      </c>
      <c r="J143" s="156" t="s">
        <v>289</v>
      </c>
      <c r="K143" s="156" t="s">
        <v>257</v>
      </c>
      <c r="L143" s="156" t="s">
        <v>258</v>
      </c>
    </row>
    <row r="144" spans="1:12">
      <c r="A144" s="156">
        <v>143</v>
      </c>
      <c r="B144" s="157" t="s">
        <v>306</v>
      </c>
      <c r="C144" s="157" t="s">
        <v>438</v>
      </c>
      <c r="D144" s="158">
        <v>43933</v>
      </c>
      <c r="E144" s="156" t="s">
        <v>1226</v>
      </c>
      <c r="F144" s="157" t="s">
        <v>1248</v>
      </c>
      <c r="G144" s="159">
        <v>2740000</v>
      </c>
      <c r="H144" s="156">
        <v>8.4</v>
      </c>
      <c r="I144" s="156" t="s">
        <v>25</v>
      </c>
      <c r="J144" s="156" t="s">
        <v>269</v>
      </c>
      <c r="K144" s="156" t="s">
        <v>262</v>
      </c>
      <c r="L144" s="156" t="s">
        <v>270</v>
      </c>
    </row>
    <row r="145" spans="1:12">
      <c r="A145" s="156">
        <v>144</v>
      </c>
      <c r="B145" s="157" t="s">
        <v>247</v>
      </c>
      <c r="C145" s="157" t="s">
        <v>439</v>
      </c>
      <c r="D145" s="158">
        <v>43712</v>
      </c>
      <c r="E145" s="156" t="s">
        <v>1226</v>
      </c>
      <c r="F145" s="157" t="s">
        <v>1249</v>
      </c>
      <c r="G145" s="159">
        <v>4530000</v>
      </c>
      <c r="H145" s="156">
        <v>10.69</v>
      </c>
      <c r="I145" s="156" t="s">
        <v>255</v>
      </c>
      <c r="J145" s="156" t="s">
        <v>295</v>
      </c>
      <c r="K145" s="156" t="s">
        <v>262</v>
      </c>
      <c r="L145" s="156" t="s">
        <v>270</v>
      </c>
    </row>
    <row r="146" spans="1:12">
      <c r="A146" s="156">
        <v>145</v>
      </c>
      <c r="B146" s="157" t="s">
        <v>311</v>
      </c>
      <c r="C146" s="157" t="s">
        <v>440</v>
      </c>
      <c r="D146" s="158">
        <v>43864</v>
      </c>
      <c r="E146" s="156" t="s">
        <v>1226</v>
      </c>
      <c r="F146" s="157" t="s">
        <v>1249</v>
      </c>
      <c r="G146" s="159">
        <v>3860000</v>
      </c>
      <c r="H146" s="156">
        <v>5.53</v>
      </c>
      <c r="I146" s="156" t="s">
        <v>255</v>
      </c>
      <c r="J146" s="156" t="s">
        <v>282</v>
      </c>
      <c r="K146" s="156" t="s">
        <v>262</v>
      </c>
      <c r="L146" s="156" t="s">
        <v>283</v>
      </c>
    </row>
    <row r="147" spans="1:12">
      <c r="A147" s="156">
        <v>146</v>
      </c>
      <c r="B147" s="157" t="s">
        <v>293</v>
      </c>
      <c r="C147" s="157" t="s">
        <v>441</v>
      </c>
      <c r="D147" s="158">
        <v>43317</v>
      </c>
      <c r="E147" s="156" t="s">
        <v>1227</v>
      </c>
      <c r="F147" s="157" t="s">
        <v>1248</v>
      </c>
      <c r="G147" s="159">
        <v>3010000</v>
      </c>
      <c r="H147" s="156">
        <v>9.07</v>
      </c>
      <c r="I147" s="156" t="s">
        <v>25</v>
      </c>
      <c r="J147" s="156" t="s">
        <v>326</v>
      </c>
      <c r="K147" s="156" t="s">
        <v>257</v>
      </c>
      <c r="L147" s="156" t="s">
        <v>267</v>
      </c>
    </row>
    <row r="148" spans="1:12">
      <c r="A148" s="156">
        <v>147</v>
      </c>
      <c r="B148" s="157" t="s">
        <v>271</v>
      </c>
      <c r="C148" s="157" t="s">
        <v>442</v>
      </c>
      <c r="D148" s="158">
        <v>43156</v>
      </c>
      <c r="E148" s="156" t="s">
        <v>1227</v>
      </c>
      <c r="F148" s="157" t="s">
        <v>1247</v>
      </c>
      <c r="G148" s="159">
        <v>3710000</v>
      </c>
      <c r="H148" s="156">
        <v>5.98</v>
      </c>
      <c r="I148" s="156" t="s">
        <v>260</v>
      </c>
      <c r="J148" s="156" t="s">
        <v>304</v>
      </c>
      <c r="K148" s="156" t="s">
        <v>257</v>
      </c>
      <c r="L148" s="156" t="s">
        <v>267</v>
      </c>
    </row>
    <row r="149" spans="1:12">
      <c r="A149" s="156">
        <v>148</v>
      </c>
      <c r="B149" s="157" t="s">
        <v>306</v>
      </c>
      <c r="C149" s="157" t="s">
        <v>443</v>
      </c>
      <c r="D149" s="158">
        <v>43902</v>
      </c>
      <c r="E149" s="156" t="s">
        <v>1226</v>
      </c>
      <c r="F149" s="157" t="s">
        <v>1258</v>
      </c>
      <c r="G149" s="159">
        <v>4980000</v>
      </c>
      <c r="H149" s="156">
        <v>9.2200000000000006</v>
      </c>
      <c r="I149" s="156" t="s">
        <v>255</v>
      </c>
      <c r="J149" s="156" t="s">
        <v>289</v>
      </c>
      <c r="K149" s="156" t="s">
        <v>257</v>
      </c>
      <c r="L149" s="156" t="s">
        <v>258</v>
      </c>
    </row>
    <row r="150" spans="1:12">
      <c r="A150" s="156">
        <v>149</v>
      </c>
      <c r="B150" s="157" t="s">
        <v>311</v>
      </c>
      <c r="C150" s="157" t="s">
        <v>444</v>
      </c>
      <c r="D150" s="158">
        <v>43706</v>
      </c>
      <c r="E150" s="156" t="s">
        <v>1227</v>
      </c>
      <c r="F150" s="157" t="s">
        <v>1248</v>
      </c>
      <c r="G150" s="159">
        <v>3570000</v>
      </c>
      <c r="H150" s="156">
        <v>7.41</v>
      </c>
      <c r="I150" s="156" t="s">
        <v>260</v>
      </c>
      <c r="J150" s="156" t="s">
        <v>276</v>
      </c>
      <c r="K150" s="156" t="s">
        <v>262</v>
      </c>
      <c r="L150" s="156" t="s">
        <v>263</v>
      </c>
    </row>
    <row r="151" spans="1:12">
      <c r="A151" s="156">
        <v>150</v>
      </c>
      <c r="B151" s="157" t="s">
        <v>296</v>
      </c>
      <c r="C151" s="157" t="s">
        <v>445</v>
      </c>
      <c r="D151" s="158">
        <v>43974</v>
      </c>
      <c r="E151" s="156" t="s">
        <v>1227</v>
      </c>
      <c r="F151" s="157" t="s">
        <v>1250</v>
      </c>
      <c r="G151" s="159">
        <v>5000000</v>
      </c>
      <c r="H151" s="156">
        <v>5.61</v>
      </c>
      <c r="I151" s="156" t="s">
        <v>25</v>
      </c>
      <c r="J151" s="156" t="s">
        <v>286</v>
      </c>
      <c r="K151" s="156" t="s">
        <v>257</v>
      </c>
      <c r="L151" s="156" t="s">
        <v>274</v>
      </c>
    </row>
    <row r="152" spans="1:12">
      <c r="A152" s="156">
        <v>151</v>
      </c>
      <c r="B152" s="157" t="s">
        <v>293</v>
      </c>
      <c r="C152" s="157" t="s">
        <v>446</v>
      </c>
      <c r="D152" s="158">
        <v>43553</v>
      </c>
      <c r="E152" s="156" t="s">
        <v>1226</v>
      </c>
      <c r="F152" s="157" t="s">
        <v>1248</v>
      </c>
      <c r="G152" s="159">
        <v>1690000</v>
      </c>
      <c r="H152" s="156">
        <v>4.62</v>
      </c>
      <c r="I152" s="156" t="s">
        <v>260</v>
      </c>
      <c r="J152" s="156" t="s">
        <v>300</v>
      </c>
      <c r="K152" s="156" t="s">
        <v>262</v>
      </c>
      <c r="L152" s="156" t="s">
        <v>283</v>
      </c>
    </row>
    <row r="153" spans="1:12">
      <c r="A153" s="156">
        <v>152</v>
      </c>
      <c r="B153" s="157" t="s">
        <v>311</v>
      </c>
      <c r="C153" s="157" t="s">
        <v>447</v>
      </c>
      <c r="D153" s="158">
        <v>44085</v>
      </c>
      <c r="E153" s="156" t="s">
        <v>1227</v>
      </c>
      <c r="F153" s="157" t="s">
        <v>1247</v>
      </c>
      <c r="G153" s="159">
        <v>2400000</v>
      </c>
      <c r="H153" s="156">
        <v>5.25</v>
      </c>
      <c r="I153" s="156" t="s">
        <v>260</v>
      </c>
      <c r="J153" s="156" t="s">
        <v>261</v>
      </c>
      <c r="K153" s="156" t="s">
        <v>262</v>
      </c>
      <c r="L153" s="156" t="s">
        <v>263</v>
      </c>
    </row>
    <row r="154" spans="1:12">
      <c r="A154" s="156">
        <v>153</v>
      </c>
      <c r="B154" s="157" t="s">
        <v>293</v>
      </c>
      <c r="C154" s="157" t="s">
        <v>448</v>
      </c>
      <c r="D154" s="158">
        <v>44079</v>
      </c>
      <c r="E154" s="156" t="s">
        <v>1226</v>
      </c>
      <c r="F154" s="157" t="s">
        <v>1247</v>
      </c>
      <c r="G154" s="159">
        <v>4360000</v>
      </c>
      <c r="H154" s="156">
        <v>8.6</v>
      </c>
      <c r="I154" s="156" t="s">
        <v>25</v>
      </c>
      <c r="J154" s="156" t="s">
        <v>286</v>
      </c>
      <c r="K154" s="156" t="s">
        <v>257</v>
      </c>
      <c r="L154" s="156" t="s">
        <v>274</v>
      </c>
    </row>
    <row r="155" spans="1:12">
      <c r="A155" s="156">
        <v>154</v>
      </c>
      <c r="B155" s="157" t="s">
        <v>311</v>
      </c>
      <c r="C155" s="157" t="s">
        <v>449</v>
      </c>
      <c r="D155" s="158">
        <v>43595</v>
      </c>
      <c r="E155" s="156" t="s">
        <v>1226</v>
      </c>
      <c r="F155" s="157" t="s">
        <v>1250</v>
      </c>
      <c r="G155" s="159">
        <v>1580000</v>
      </c>
      <c r="H155" s="156">
        <v>4.51</v>
      </c>
      <c r="I155" s="156" t="s">
        <v>25</v>
      </c>
      <c r="J155" s="156" t="s">
        <v>269</v>
      </c>
      <c r="K155" s="156" t="s">
        <v>262</v>
      </c>
      <c r="L155" s="156" t="s">
        <v>270</v>
      </c>
    </row>
    <row r="156" spans="1:12">
      <c r="A156" s="156">
        <v>155</v>
      </c>
      <c r="B156" s="157" t="s">
        <v>264</v>
      </c>
      <c r="C156" s="157" t="s">
        <v>450</v>
      </c>
      <c r="D156" s="158">
        <v>43123</v>
      </c>
      <c r="E156" s="156" t="s">
        <v>1226</v>
      </c>
      <c r="F156" s="157" t="s">
        <v>1248</v>
      </c>
      <c r="G156" s="159">
        <v>1360000</v>
      </c>
      <c r="H156" s="156">
        <v>8.4700000000000006</v>
      </c>
      <c r="I156" s="156" t="s">
        <v>260</v>
      </c>
      <c r="J156" s="156" t="s">
        <v>276</v>
      </c>
      <c r="K156" s="156" t="s">
        <v>262</v>
      </c>
      <c r="L156" s="156" t="s">
        <v>263</v>
      </c>
    </row>
    <row r="157" spans="1:12">
      <c r="A157" s="156">
        <v>156</v>
      </c>
      <c r="B157" s="157" t="s">
        <v>280</v>
      </c>
      <c r="C157" s="157" t="s">
        <v>451</v>
      </c>
      <c r="D157" s="158">
        <v>43640</v>
      </c>
      <c r="E157" s="156" t="s">
        <v>1227</v>
      </c>
      <c r="F157" s="157" t="s">
        <v>1248</v>
      </c>
      <c r="G157" s="159">
        <v>2150000</v>
      </c>
      <c r="H157" s="156">
        <v>4.62</v>
      </c>
      <c r="I157" s="156" t="s">
        <v>255</v>
      </c>
      <c r="J157" s="156" t="s">
        <v>298</v>
      </c>
      <c r="K157" s="156" t="s">
        <v>262</v>
      </c>
      <c r="L157" s="156" t="s">
        <v>263</v>
      </c>
    </row>
    <row r="158" spans="1:12">
      <c r="A158" s="156">
        <v>157</v>
      </c>
      <c r="B158" s="157" t="s">
        <v>247</v>
      </c>
      <c r="C158" s="157" t="s">
        <v>452</v>
      </c>
      <c r="D158" s="158">
        <v>43207</v>
      </c>
      <c r="E158" s="156" t="s">
        <v>1226</v>
      </c>
      <c r="F158" s="157" t="s">
        <v>1247</v>
      </c>
      <c r="G158" s="159">
        <v>1900000</v>
      </c>
      <c r="H158" s="156">
        <v>11.01</v>
      </c>
      <c r="I158" s="156" t="s">
        <v>25</v>
      </c>
      <c r="J158" s="156" t="s">
        <v>282</v>
      </c>
      <c r="K158" s="156" t="s">
        <v>262</v>
      </c>
      <c r="L158" s="156" t="s">
        <v>283</v>
      </c>
    </row>
    <row r="159" spans="1:12">
      <c r="A159" s="156">
        <v>158</v>
      </c>
      <c r="B159" s="157" t="s">
        <v>306</v>
      </c>
      <c r="C159" s="157" t="s">
        <v>453</v>
      </c>
      <c r="D159" s="158">
        <v>44025</v>
      </c>
      <c r="E159" s="156" t="s">
        <v>1227</v>
      </c>
      <c r="F159" s="157" t="s">
        <v>1247</v>
      </c>
      <c r="G159" s="159">
        <v>1830000</v>
      </c>
      <c r="H159" s="156">
        <v>5.79</v>
      </c>
      <c r="I159" s="156" t="s">
        <v>260</v>
      </c>
      <c r="J159" s="156" t="s">
        <v>269</v>
      </c>
      <c r="K159" s="156" t="s">
        <v>262</v>
      </c>
      <c r="L159" s="156" t="s">
        <v>270</v>
      </c>
    </row>
    <row r="160" spans="1:12">
      <c r="A160" s="156">
        <v>159</v>
      </c>
      <c r="B160" s="157" t="s">
        <v>271</v>
      </c>
      <c r="C160" s="157" t="s">
        <v>454</v>
      </c>
      <c r="D160" s="158">
        <v>43866</v>
      </c>
      <c r="E160" s="156" t="s">
        <v>1226</v>
      </c>
      <c r="F160" s="157" t="s">
        <v>1247</v>
      </c>
      <c r="G160" s="159">
        <v>1470000</v>
      </c>
      <c r="H160" s="156">
        <v>6.64</v>
      </c>
      <c r="I160" s="156" t="s">
        <v>260</v>
      </c>
      <c r="J160" s="156" t="s">
        <v>289</v>
      </c>
      <c r="K160" s="156" t="s">
        <v>257</v>
      </c>
      <c r="L160" s="156" t="s">
        <v>258</v>
      </c>
    </row>
    <row r="161" spans="1:12">
      <c r="A161" s="156">
        <v>160</v>
      </c>
      <c r="B161" s="157" t="s">
        <v>301</v>
      </c>
      <c r="C161" s="157" t="s">
        <v>455</v>
      </c>
      <c r="D161" s="158">
        <v>43830</v>
      </c>
      <c r="E161" s="156" t="s">
        <v>1226</v>
      </c>
      <c r="F161" s="157" t="s">
        <v>1248</v>
      </c>
      <c r="G161" s="159">
        <v>3190000</v>
      </c>
      <c r="H161" s="156">
        <v>10.32</v>
      </c>
      <c r="I161" s="156" t="s">
        <v>25</v>
      </c>
      <c r="J161" s="156" t="s">
        <v>286</v>
      </c>
      <c r="K161" s="156" t="s">
        <v>257</v>
      </c>
      <c r="L161" s="156" t="s">
        <v>274</v>
      </c>
    </row>
    <row r="162" spans="1:12">
      <c r="A162" s="156">
        <v>161</v>
      </c>
      <c r="B162" s="157" t="s">
        <v>293</v>
      </c>
      <c r="C162" s="157" t="s">
        <v>456</v>
      </c>
      <c r="D162" s="158">
        <v>43209</v>
      </c>
      <c r="E162" s="156" t="s">
        <v>1226</v>
      </c>
      <c r="F162" s="157" t="s">
        <v>1258</v>
      </c>
      <c r="G162" s="159">
        <v>4190000</v>
      </c>
      <c r="H162" s="156">
        <v>6.24</v>
      </c>
      <c r="I162" s="156" t="s">
        <v>25</v>
      </c>
      <c r="J162" s="156" t="s">
        <v>256</v>
      </c>
      <c r="K162" s="156" t="s">
        <v>257</v>
      </c>
      <c r="L162" s="156" t="s">
        <v>258</v>
      </c>
    </row>
    <row r="163" spans="1:12">
      <c r="A163" s="156">
        <v>162</v>
      </c>
      <c r="B163" s="157" t="s">
        <v>253</v>
      </c>
      <c r="C163" s="157" t="s">
        <v>457</v>
      </c>
      <c r="D163" s="158">
        <v>43882</v>
      </c>
      <c r="E163" s="156" t="s">
        <v>1227</v>
      </c>
      <c r="F163" s="157" t="s">
        <v>1248</v>
      </c>
      <c r="G163" s="159">
        <v>4510000</v>
      </c>
      <c r="H163" s="156">
        <v>7.2</v>
      </c>
      <c r="I163" s="156" t="s">
        <v>260</v>
      </c>
      <c r="J163" s="156" t="s">
        <v>346</v>
      </c>
      <c r="K163" s="156" t="s">
        <v>262</v>
      </c>
      <c r="L163" s="156" t="s">
        <v>283</v>
      </c>
    </row>
    <row r="164" spans="1:12">
      <c r="A164" s="156">
        <v>163</v>
      </c>
      <c r="B164" s="157" t="s">
        <v>293</v>
      </c>
      <c r="C164" s="157" t="s">
        <v>458</v>
      </c>
      <c r="D164" s="158">
        <v>43453</v>
      </c>
      <c r="E164" s="156" t="s">
        <v>1226</v>
      </c>
      <c r="F164" s="157" t="s">
        <v>1250</v>
      </c>
      <c r="G164" s="159">
        <v>2060000</v>
      </c>
      <c r="H164" s="156">
        <v>8.6999999999999993</v>
      </c>
      <c r="I164" s="156" t="s">
        <v>260</v>
      </c>
      <c r="J164" s="156" t="s">
        <v>266</v>
      </c>
      <c r="K164" s="156" t="s">
        <v>257</v>
      </c>
      <c r="L164" s="156" t="s">
        <v>267</v>
      </c>
    </row>
    <row r="165" spans="1:12">
      <c r="A165" s="156">
        <v>164</v>
      </c>
      <c r="B165" s="157" t="s">
        <v>284</v>
      </c>
      <c r="C165" s="157" t="s">
        <v>459</v>
      </c>
      <c r="D165" s="158">
        <v>43421</v>
      </c>
      <c r="E165" s="156" t="s">
        <v>1227</v>
      </c>
      <c r="F165" s="157" t="s">
        <v>1247</v>
      </c>
      <c r="G165" s="159">
        <v>2490000</v>
      </c>
      <c r="H165" s="156">
        <v>6.76</v>
      </c>
      <c r="I165" s="156" t="s">
        <v>260</v>
      </c>
      <c r="J165" s="156" t="s">
        <v>266</v>
      </c>
      <c r="K165" s="156" t="s">
        <v>257</v>
      </c>
      <c r="L165" s="156" t="s">
        <v>267</v>
      </c>
    </row>
    <row r="166" spans="1:12">
      <c r="A166" s="156">
        <v>165</v>
      </c>
      <c r="B166" s="157" t="s">
        <v>293</v>
      </c>
      <c r="C166" s="157" t="s">
        <v>460</v>
      </c>
      <c r="D166" s="158">
        <v>43795</v>
      </c>
      <c r="E166" s="156" t="s">
        <v>1226</v>
      </c>
      <c r="F166" s="157" t="s">
        <v>1248</v>
      </c>
      <c r="G166" s="159">
        <v>2440000</v>
      </c>
      <c r="H166" s="156">
        <v>6.62</v>
      </c>
      <c r="I166" s="156" t="s">
        <v>255</v>
      </c>
      <c r="J166" s="156" t="s">
        <v>295</v>
      </c>
      <c r="K166" s="156" t="s">
        <v>262</v>
      </c>
      <c r="L166" s="156" t="s">
        <v>270</v>
      </c>
    </row>
    <row r="167" spans="1:12">
      <c r="A167" s="156">
        <v>166</v>
      </c>
      <c r="B167" s="157" t="s">
        <v>271</v>
      </c>
      <c r="C167" s="157" t="s">
        <v>461</v>
      </c>
      <c r="D167" s="158">
        <v>44046</v>
      </c>
      <c r="E167" s="156" t="s">
        <v>1226</v>
      </c>
      <c r="F167" s="157" t="s">
        <v>1248</v>
      </c>
      <c r="G167" s="159">
        <v>3170000</v>
      </c>
      <c r="H167" s="156">
        <v>8.85</v>
      </c>
      <c r="I167" s="156" t="s">
        <v>255</v>
      </c>
      <c r="J167" s="156" t="s">
        <v>276</v>
      </c>
      <c r="K167" s="156" t="s">
        <v>262</v>
      </c>
      <c r="L167" s="156" t="s">
        <v>263</v>
      </c>
    </row>
    <row r="168" spans="1:12">
      <c r="A168" s="156">
        <v>167</v>
      </c>
      <c r="B168" s="157" t="s">
        <v>290</v>
      </c>
      <c r="C168" s="157" t="s">
        <v>462</v>
      </c>
      <c r="D168" s="158">
        <v>43739</v>
      </c>
      <c r="E168" s="156" t="s">
        <v>1226</v>
      </c>
      <c r="F168" s="157" t="s">
        <v>1250</v>
      </c>
      <c r="G168" s="159">
        <v>4800000</v>
      </c>
      <c r="H168" s="156">
        <v>6.86</v>
      </c>
      <c r="I168" s="156" t="s">
        <v>255</v>
      </c>
      <c r="J168" s="156" t="s">
        <v>266</v>
      </c>
      <c r="K168" s="156" t="s">
        <v>257</v>
      </c>
      <c r="L168" s="156" t="s">
        <v>267</v>
      </c>
    </row>
    <row r="169" spans="1:12">
      <c r="A169" s="156">
        <v>168</v>
      </c>
      <c r="B169" s="157" t="s">
        <v>290</v>
      </c>
      <c r="C169" s="157" t="s">
        <v>463</v>
      </c>
      <c r="D169" s="158">
        <v>44127</v>
      </c>
      <c r="E169" s="156" t="s">
        <v>1226</v>
      </c>
      <c r="F169" s="157" t="s">
        <v>1248</v>
      </c>
      <c r="G169" s="159">
        <v>2610000</v>
      </c>
      <c r="H169" s="156">
        <v>7.4</v>
      </c>
      <c r="I169" s="156" t="s">
        <v>260</v>
      </c>
      <c r="J169" s="156" t="s">
        <v>276</v>
      </c>
      <c r="K169" s="156" t="s">
        <v>262</v>
      </c>
      <c r="L169" s="156" t="s">
        <v>263</v>
      </c>
    </row>
    <row r="170" spans="1:12">
      <c r="A170" s="156">
        <v>169</v>
      </c>
      <c r="B170" s="157" t="s">
        <v>287</v>
      </c>
      <c r="C170" s="157" t="s">
        <v>464</v>
      </c>
      <c r="D170" s="158">
        <v>43753</v>
      </c>
      <c r="E170" s="156" t="s">
        <v>1227</v>
      </c>
      <c r="F170" s="157" t="s">
        <v>1247</v>
      </c>
      <c r="G170" s="159">
        <v>3910000</v>
      </c>
      <c r="H170" s="156">
        <v>6.63</v>
      </c>
      <c r="I170" s="156" t="s">
        <v>25</v>
      </c>
      <c r="J170" s="156" t="s">
        <v>289</v>
      </c>
      <c r="K170" s="156" t="s">
        <v>257</v>
      </c>
      <c r="L170" s="156" t="s">
        <v>258</v>
      </c>
    </row>
    <row r="171" spans="1:12">
      <c r="A171" s="156">
        <v>170</v>
      </c>
      <c r="B171" s="157" t="s">
        <v>253</v>
      </c>
      <c r="C171" s="157" t="s">
        <v>465</v>
      </c>
      <c r="D171" s="158">
        <v>43523</v>
      </c>
      <c r="E171" s="156" t="s">
        <v>1226</v>
      </c>
      <c r="F171" s="157" t="s">
        <v>1249</v>
      </c>
      <c r="G171" s="159">
        <v>4120000</v>
      </c>
      <c r="H171" s="156">
        <v>11.1</v>
      </c>
      <c r="I171" s="156" t="s">
        <v>260</v>
      </c>
      <c r="J171" s="156" t="s">
        <v>329</v>
      </c>
      <c r="K171" s="156" t="s">
        <v>257</v>
      </c>
      <c r="L171" s="156" t="s">
        <v>274</v>
      </c>
    </row>
    <row r="172" spans="1:12">
      <c r="A172" s="156">
        <v>171</v>
      </c>
      <c r="B172" s="157" t="s">
        <v>306</v>
      </c>
      <c r="C172" s="157" t="s">
        <v>466</v>
      </c>
      <c r="D172" s="158">
        <v>43578</v>
      </c>
      <c r="E172" s="156" t="s">
        <v>1226</v>
      </c>
      <c r="F172" s="157" t="s">
        <v>1248</v>
      </c>
      <c r="G172" s="159">
        <v>4870000</v>
      </c>
      <c r="H172" s="156">
        <v>5.72</v>
      </c>
      <c r="I172" s="156" t="s">
        <v>25</v>
      </c>
      <c r="J172" s="156" t="s">
        <v>266</v>
      </c>
      <c r="K172" s="156" t="s">
        <v>257</v>
      </c>
      <c r="L172" s="156" t="s">
        <v>267</v>
      </c>
    </row>
    <row r="173" spans="1:12">
      <c r="A173" s="156">
        <v>172</v>
      </c>
      <c r="B173" s="157" t="s">
        <v>271</v>
      </c>
      <c r="C173" s="157" t="s">
        <v>467</v>
      </c>
      <c r="D173" s="158">
        <v>43627</v>
      </c>
      <c r="E173" s="156" t="s">
        <v>1227</v>
      </c>
      <c r="F173" s="157" t="s">
        <v>1258</v>
      </c>
      <c r="G173" s="159">
        <v>3500000</v>
      </c>
      <c r="H173" s="156">
        <v>6.12</v>
      </c>
      <c r="I173" s="156" t="s">
        <v>255</v>
      </c>
      <c r="J173" s="156" t="s">
        <v>319</v>
      </c>
      <c r="K173" s="156" t="s">
        <v>279</v>
      </c>
      <c r="L173" s="156" t="s">
        <v>279</v>
      </c>
    </row>
    <row r="174" spans="1:12">
      <c r="A174" s="156">
        <v>173</v>
      </c>
      <c r="B174" s="157" t="s">
        <v>293</v>
      </c>
      <c r="C174" s="157" t="s">
        <v>468</v>
      </c>
      <c r="D174" s="158">
        <v>43177</v>
      </c>
      <c r="E174" s="156" t="s">
        <v>1226</v>
      </c>
      <c r="F174" s="157" t="s">
        <v>1248</v>
      </c>
      <c r="G174" s="159">
        <v>3010000</v>
      </c>
      <c r="H174" s="156">
        <v>5.18</v>
      </c>
      <c r="I174" s="156" t="s">
        <v>260</v>
      </c>
      <c r="J174" s="156" t="s">
        <v>326</v>
      </c>
      <c r="K174" s="156" t="s">
        <v>257</v>
      </c>
      <c r="L174" s="156" t="s">
        <v>267</v>
      </c>
    </row>
    <row r="175" spans="1:12">
      <c r="A175" s="156">
        <v>174</v>
      </c>
      <c r="B175" s="157" t="s">
        <v>287</v>
      </c>
      <c r="C175" s="157" t="s">
        <v>469</v>
      </c>
      <c r="D175" s="158">
        <v>43672</v>
      </c>
      <c r="E175" s="156" t="s">
        <v>1227</v>
      </c>
      <c r="F175" s="157" t="s">
        <v>1248</v>
      </c>
      <c r="G175" s="159">
        <v>1720000</v>
      </c>
      <c r="H175" s="156">
        <v>7.02</v>
      </c>
      <c r="I175" s="156" t="s">
        <v>255</v>
      </c>
      <c r="J175" s="156" t="s">
        <v>289</v>
      </c>
      <c r="K175" s="156" t="s">
        <v>257</v>
      </c>
      <c r="L175" s="156" t="s">
        <v>258</v>
      </c>
    </row>
    <row r="176" spans="1:12">
      <c r="A176" s="156">
        <v>175</v>
      </c>
      <c r="B176" s="157" t="s">
        <v>271</v>
      </c>
      <c r="C176" s="157" t="s">
        <v>470</v>
      </c>
      <c r="D176" s="158">
        <v>43115</v>
      </c>
      <c r="E176" s="156" t="s">
        <v>1226</v>
      </c>
      <c r="F176" s="157" t="s">
        <v>1247</v>
      </c>
      <c r="G176" s="159">
        <v>1350000</v>
      </c>
      <c r="H176" s="156">
        <v>6.76</v>
      </c>
      <c r="I176" s="156" t="s">
        <v>255</v>
      </c>
      <c r="J176" s="156" t="s">
        <v>298</v>
      </c>
      <c r="K176" s="156" t="s">
        <v>262</v>
      </c>
      <c r="L176" s="156" t="s">
        <v>263</v>
      </c>
    </row>
    <row r="177" spans="1:12">
      <c r="A177" s="156">
        <v>176</v>
      </c>
      <c r="B177" s="157" t="s">
        <v>296</v>
      </c>
      <c r="C177" s="157" t="s">
        <v>471</v>
      </c>
      <c r="D177" s="158">
        <v>43892</v>
      </c>
      <c r="E177" s="156" t="s">
        <v>1227</v>
      </c>
      <c r="F177" s="157" t="s">
        <v>1248</v>
      </c>
      <c r="G177" s="159">
        <v>2370000</v>
      </c>
      <c r="H177" s="156">
        <v>5.28</v>
      </c>
      <c r="I177" s="156" t="s">
        <v>25</v>
      </c>
      <c r="J177" s="156" t="s">
        <v>304</v>
      </c>
      <c r="K177" s="156" t="s">
        <v>257</v>
      </c>
      <c r="L177" s="156" t="s">
        <v>267</v>
      </c>
    </row>
    <row r="178" spans="1:12">
      <c r="A178" s="156">
        <v>177</v>
      </c>
      <c r="B178" s="157" t="s">
        <v>271</v>
      </c>
      <c r="C178" s="157" t="s">
        <v>472</v>
      </c>
      <c r="D178" s="158">
        <v>43974</v>
      </c>
      <c r="E178" s="156" t="s">
        <v>1226</v>
      </c>
      <c r="F178" s="157" t="s">
        <v>1249</v>
      </c>
      <c r="G178" s="159">
        <v>4580000</v>
      </c>
      <c r="H178" s="156">
        <v>8.25</v>
      </c>
      <c r="I178" s="156" t="s">
        <v>260</v>
      </c>
      <c r="J178" s="156" t="s">
        <v>273</v>
      </c>
      <c r="K178" s="156" t="s">
        <v>257</v>
      </c>
      <c r="L178" s="156" t="s">
        <v>274</v>
      </c>
    </row>
    <row r="179" spans="1:12">
      <c r="A179" s="156">
        <v>178</v>
      </c>
      <c r="B179" s="157" t="s">
        <v>311</v>
      </c>
      <c r="C179" s="157" t="s">
        <v>473</v>
      </c>
      <c r="D179" s="158">
        <v>43694</v>
      </c>
      <c r="E179" s="156" t="s">
        <v>1226</v>
      </c>
      <c r="F179" s="157" t="s">
        <v>1258</v>
      </c>
      <c r="G179" s="159">
        <v>4490000</v>
      </c>
      <c r="H179" s="156">
        <v>7.09</v>
      </c>
      <c r="I179" s="156" t="s">
        <v>25</v>
      </c>
      <c r="J179" s="156" t="s">
        <v>329</v>
      </c>
      <c r="K179" s="156" t="s">
        <v>257</v>
      </c>
      <c r="L179" s="156" t="s">
        <v>274</v>
      </c>
    </row>
    <row r="180" spans="1:12">
      <c r="A180" s="156">
        <v>179</v>
      </c>
      <c r="B180" s="157" t="s">
        <v>280</v>
      </c>
      <c r="C180" s="157" t="s">
        <v>474</v>
      </c>
      <c r="D180" s="158">
        <v>43454</v>
      </c>
      <c r="E180" s="156" t="s">
        <v>1226</v>
      </c>
      <c r="F180" s="157" t="s">
        <v>1249</v>
      </c>
      <c r="G180" s="159">
        <v>2940000</v>
      </c>
      <c r="H180" s="156">
        <v>10.99</v>
      </c>
      <c r="I180" s="156" t="s">
        <v>260</v>
      </c>
      <c r="J180" s="156" t="s">
        <v>286</v>
      </c>
      <c r="K180" s="156" t="s">
        <v>257</v>
      </c>
      <c r="L180" s="156" t="s">
        <v>274</v>
      </c>
    </row>
    <row r="181" spans="1:12">
      <c r="A181" s="156">
        <v>180</v>
      </c>
      <c r="B181" s="157" t="s">
        <v>301</v>
      </c>
      <c r="C181" s="157" t="s">
        <v>475</v>
      </c>
      <c r="D181" s="158">
        <v>43654</v>
      </c>
      <c r="E181" s="156" t="s">
        <v>1226</v>
      </c>
      <c r="F181" s="157" t="s">
        <v>1248</v>
      </c>
      <c r="G181" s="159">
        <v>1940000</v>
      </c>
      <c r="H181" s="156">
        <v>7.08</v>
      </c>
      <c r="I181" s="156" t="s">
        <v>255</v>
      </c>
      <c r="J181" s="156" t="s">
        <v>300</v>
      </c>
      <c r="K181" s="156" t="s">
        <v>262</v>
      </c>
      <c r="L181" s="156" t="s">
        <v>283</v>
      </c>
    </row>
    <row r="182" spans="1:12">
      <c r="A182" s="156">
        <v>181</v>
      </c>
      <c r="B182" s="157" t="s">
        <v>311</v>
      </c>
      <c r="C182" s="157" t="s">
        <v>476</v>
      </c>
      <c r="D182" s="158">
        <v>44117</v>
      </c>
      <c r="E182" s="156" t="s">
        <v>1227</v>
      </c>
      <c r="F182" s="157" t="s">
        <v>1249</v>
      </c>
      <c r="G182" s="159">
        <v>4670000</v>
      </c>
      <c r="H182" s="156">
        <v>6.76</v>
      </c>
      <c r="I182" s="156" t="s">
        <v>260</v>
      </c>
      <c r="J182" s="156" t="s">
        <v>300</v>
      </c>
      <c r="K182" s="156" t="s">
        <v>262</v>
      </c>
      <c r="L182" s="156" t="s">
        <v>283</v>
      </c>
    </row>
    <row r="183" spans="1:12">
      <c r="A183" s="156">
        <v>182</v>
      </c>
      <c r="B183" s="157" t="s">
        <v>293</v>
      </c>
      <c r="C183" s="157" t="s">
        <v>477</v>
      </c>
      <c r="D183" s="158">
        <v>43359</v>
      </c>
      <c r="E183" s="156" t="s">
        <v>1226</v>
      </c>
      <c r="F183" s="157" t="s">
        <v>1250</v>
      </c>
      <c r="G183" s="159">
        <v>2670000</v>
      </c>
      <c r="H183" s="156">
        <v>7.24</v>
      </c>
      <c r="I183" s="156" t="s">
        <v>255</v>
      </c>
      <c r="J183" s="156" t="s">
        <v>289</v>
      </c>
      <c r="K183" s="156" t="s">
        <v>257</v>
      </c>
      <c r="L183" s="156" t="s">
        <v>258</v>
      </c>
    </row>
    <row r="184" spans="1:12">
      <c r="A184" s="156">
        <v>183</v>
      </c>
      <c r="B184" s="157" t="s">
        <v>271</v>
      </c>
      <c r="C184" s="157" t="s">
        <v>478</v>
      </c>
      <c r="D184" s="158">
        <v>43207</v>
      </c>
      <c r="E184" s="156" t="s">
        <v>1226</v>
      </c>
      <c r="F184" s="157" t="s">
        <v>1249</v>
      </c>
      <c r="G184" s="159">
        <v>3790000</v>
      </c>
      <c r="H184" s="156">
        <v>6.65</v>
      </c>
      <c r="I184" s="156" t="s">
        <v>25</v>
      </c>
      <c r="J184" s="156" t="s">
        <v>256</v>
      </c>
      <c r="K184" s="156" t="s">
        <v>257</v>
      </c>
      <c r="L184" s="156" t="s">
        <v>258</v>
      </c>
    </row>
    <row r="185" spans="1:12">
      <c r="A185" s="156">
        <v>184</v>
      </c>
      <c r="B185" s="157" t="s">
        <v>311</v>
      </c>
      <c r="C185" s="157" t="s">
        <v>479</v>
      </c>
      <c r="D185" s="158">
        <v>43515</v>
      </c>
      <c r="E185" s="156" t="s">
        <v>1226</v>
      </c>
      <c r="F185" s="157" t="s">
        <v>1250</v>
      </c>
      <c r="G185" s="159">
        <v>4460000</v>
      </c>
      <c r="H185" s="156">
        <v>10.61</v>
      </c>
      <c r="I185" s="156" t="s">
        <v>25</v>
      </c>
      <c r="J185" s="156" t="s">
        <v>261</v>
      </c>
      <c r="K185" s="156" t="s">
        <v>262</v>
      </c>
      <c r="L185" s="156" t="s">
        <v>263</v>
      </c>
    </row>
    <row r="186" spans="1:12">
      <c r="A186" s="156">
        <v>185</v>
      </c>
      <c r="B186" s="157" t="s">
        <v>311</v>
      </c>
      <c r="C186" s="157" t="s">
        <v>480</v>
      </c>
      <c r="D186" s="158">
        <v>44031</v>
      </c>
      <c r="E186" s="156" t="s">
        <v>1226</v>
      </c>
      <c r="F186" s="157" t="s">
        <v>1258</v>
      </c>
      <c r="G186" s="159">
        <v>2630000</v>
      </c>
      <c r="H186" s="156">
        <v>10.86</v>
      </c>
      <c r="I186" s="156" t="s">
        <v>25</v>
      </c>
      <c r="J186" s="156" t="s">
        <v>282</v>
      </c>
      <c r="K186" s="156" t="s">
        <v>262</v>
      </c>
      <c r="L186" s="156" t="s">
        <v>283</v>
      </c>
    </row>
    <row r="187" spans="1:12">
      <c r="A187" s="156">
        <v>186</v>
      </c>
      <c r="B187" s="157" t="s">
        <v>306</v>
      </c>
      <c r="C187" s="157" t="s">
        <v>481</v>
      </c>
      <c r="D187" s="158">
        <v>43305</v>
      </c>
      <c r="E187" s="156" t="s">
        <v>1226</v>
      </c>
      <c r="F187" s="157" t="s">
        <v>1248</v>
      </c>
      <c r="G187" s="159">
        <v>4120000</v>
      </c>
      <c r="H187" s="156">
        <v>6.97</v>
      </c>
      <c r="I187" s="156" t="s">
        <v>255</v>
      </c>
      <c r="J187" s="156" t="s">
        <v>304</v>
      </c>
      <c r="K187" s="156" t="s">
        <v>257</v>
      </c>
      <c r="L187" s="156" t="s">
        <v>267</v>
      </c>
    </row>
    <row r="188" spans="1:12">
      <c r="A188" s="156">
        <v>187</v>
      </c>
      <c r="B188" s="157" t="s">
        <v>280</v>
      </c>
      <c r="C188" s="157" t="s">
        <v>482</v>
      </c>
      <c r="D188" s="158">
        <v>44041</v>
      </c>
      <c r="E188" s="156" t="s">
        <v>1227</v>
      </c>
      <c r="F188" s="157" t="s">
        <v>1251</v>
      </c>
      <c r="G188" s="159">
        <v>2910000</v>
      </c>
      <c r="H188" s="156">
        <v>5.8</v>
      </c>
      <c r="I188" s="156" t="s">
        <v>25</v>
      </c>
      <c r="J188" s="156" t="s">
        <v>269</v>
      </c>
      <c r="K188" s="156" t="s">
        <v>262</v>
      </c>
      <c r="L188" s="156" t="s">
        <v>270</v>
      </c>
    </row>
    <row r="189" spans="1:12">
      <c r="A189" s="156">
        <v>188</v>
      </c>
      <c r="B189" s="157" t="s">
        <v>311</v>
      </c>
      <c r="C189" s="157" t="s">
        <v>483</v>
      </c>
      <c r="D189" s="158">
        <v>43642</v>
      </c>
      <c r="E189" s="156" t="s">
        <v>1226</v>
      </c>
      <c r="F189" s="157" t="s">
        <v>1249</v>
      </c>
      <c r="G189" s="159">
        <v>2450000</v>
      </c>
      <c r="H189" s="156">
        <v>8.36</v>
      </c>
      <c r="I189" s="156" t="s">
        <v>255</v>
      </c>
      <c r="J189" s="156" t="s">
        <v>286</v>
      </c>
      <c r="K189" s="156" t="s">
        <v>257</v>
      </c>
      <c r="L189" s="156" t="s">
        <v>274</v>
      </c>
    </row>
    <row r="190" spans="1:12">
      <c r="A190" s="156">
        <v>189</v>
      </c>
      <c r="B190" s="157" t="s">
        <v>264</v>
      </c>
      <c r="C190" s="157" t="s">
        <v>484</v>
      </c>
      <c r="D190" s="158">
        <v>43110</v>
      </c>
      <c r="E190" s="156" t="s">
        <v>1226</v>
      </c>
      <c r="F190" s="157" t="s">
        <v>1249</v>
      </c>
      <c r="G190" s="159">
        <v>3400000</v>
      </c>
      <c r="H190" s="156">
        <v>8.18</v>
      </c>
      <c r="I190" s="156" t="s">
        <v>255</v>
      </c>
      <c r="J190" s="156" t="s">
        <v>304</v>
      </c>
      <c r="K190" s="156" t="s">
        <v>257</v>
      </c>
      <c r="L190" s="156" t="s">
        <v>267</v>
      </c>
    </row>
    <row r="191" spans="1:12">
      <c r="A191" s="156">
        <v>190</v>
      </c>
      <c r="B191" s="157" t="s">
        <v>301</v>
      </c>
      <c r="C191" s="157" t="s">
        <v>485</v>
      </c>
      <c r="D191" s="158">
        <v>43668</v>
      </c>
      <c r="E191" s="156" t="s">
        <v>1226</v>
      </c>
      <c r="F191" s="157" t="s">
        <v>1249</v>
      </c>
      <c r="G191" s="159">
        <v>2760000</v>
      </c>
      <c r="H191" s="156">
        <v>8.25</v>
      </c>
      <c r="I191" s="156" t="s">
        <v>25</v>
      </c>
      <c r="J191" s="156" t="s">
        <v>269</v>
      </c>
      <c r="K191" s="156" t="s">
        <v>262</v>
      </c>
      <c r="L191" s="156" t="s">
        <v>270</v>
      </c>
    </row>
    <row r="192" spans="1:12">
      <c r="A192" s="156">
        <v>191</v>
      </c>
      <c r="B192" s="157" t="s">
        <v>296</v>
      </c>
      <c r="C192" s="157" t="s">
        <v>486</v>
      </c>
      <c r="D192" s="158">
        <v>43148</v>
      </c>
      <c r="E192" s="156" t="s">
        <v>1227</v>
      </c>
      <c r="F192" s="157" t="s">
        <v>1249</v>
      </c>
      <c r="G192" s="159">
        <v>2060000</v>
      </c>
      <c r="H192" s="156">
        <v>4.01</v>
      </c>
      <c r="I192" s="156" t="s">
        <v>255</v>
      </c>
      <c r="J192" s="156" t="s">
        <v>276</v>
      </c>
      <c r="K192" s="156" t="s">
        <v>262</v>
      </c>
      <c r="L192" s="156" t="s">
        <v>263</v>
      </c>
    </row>
    <row r="193" spans="1:12">
      <c r="A193" s="156">
        <v>192</v>
      </c>
      <c r="B193" s="157" t="s">
        <v>284</v>
      </c>
      <c r="C193" s="157" t="s">
        <v>487</v>
      </c>
      <c r="D193" s="158">
        <v>43953</v>
      </c>
      <c r="E193" s="156" t="s">
        <v>1226</v>
      </c>
      <c r="F193" s="157" t="s">
        <v>1258</v>
      </c>
      <c r="G193" s="159">
        <v>1910000</v>
      </c>
      <c r="H193" s="156">
        <v>4.92</v>
      </c>
      <c r="I193" s="156" t="s">
        <v>260</v>
      </c>
      <c r="J193" s="156" t="s">
        <v>261</v>
      </c>
      <c r="K193" s="156" t="s">
        <v>262</v>
      </c>
      <c r="L193" s="156" t="s">
        <v>263</v>
      </c>
    </row>
    <row r="194" spans="1:12">
      <c r="A194" s="156">
        <v>193</v>
      </c>
      <c r="B194" s="157" t="s">
        <v>293</v>
      </c>
      <c r="C194" s="157" t="s">
        <v>488</v>
      </c>
      <c r="D194" s="158">
        <v>43432</v>
      </c>
      <c r="E194" s="156" t="s">
        <v>1227</v>
      </c>
      <c r="F194" s="157" t="s">
        <v>1258</v>
      </c>
      <c r="G194" s="159">
        <v>4440000</v>
      </c>
      <c r="H194" s="156">
        <v>9.16</v>
      </c>
      <c r="I194" s="156" t="s">
        <v>255</v>
      </c>
      <c r="J194" s="156" t="s">
        <v>256</v>
      </c>
      <c r="K194" s="156" t="s">
        <v>257</v>
      </c>
      <c r="L194" s="156" t="s">
        <v>258</v>
      </c>
    </row>
    <row r="195" spans="1:12">
      <c r="A195" s="156">
        <v>194</v>
      </c>
      <c r="B195" s="157" t="s">
        <v>287</v>
      </c>
      <c r="C195" s="157" t="s">
        <v>489</v>
      </c>
      <c r="D195" s="158">
        <v>43531</v>
      </c>
      <c r="E195" s="156" t="s">
        <v>1226</v>
      </c>
      <c r="F195" s="157" t="s">
        <v>1248</v>
      </c>
      <c r="G195" s="159">
        <v>1830000</v>
      </c>
      <c r="H195" s="156">
        <v>5.93</v>
      </c>
      <c r="I195" s="156" t="s">
        <v>255</v>
      </c>
      <c r="J195" s="156" t="s">
        <v>269</v>
      </c>
      <c r="K195" s="156" t="s">
        <v>262</v>
      </c>
      <c r="L195" s="156" t="s">
        <v>270</v>
      </c>
    </row>
    <row r="196" spans="1:12">
      <c r="A196" s="156">
        <v>195</v>
      </c>
      <c r="B196" s="157" t="s">
        <v>287</v>
      </c>
      <c r="C196" s="157" t="s">
        <v>490</v>
      </c>
      <c r="D196" s="158">
        <v>43448</v>
      </c>
      <c r="E196" s="156" t="s">
        <v>1226</v>
      </c>
      <c r="F196" s="157" t="s">
        <v>1249</v>
      </c>
      <c r="G196" s="159">
        <v>4050000</v>
      </c>
      <c r="H196" s="156">
        <v>6.89</v>
      </c>
      <c r="I196" s="156" t="s">
        <v>260</v>
      </c>
      <c r="J196" s="156" t="s">
        <v>319</v>
      </c>
      <c r="K196" s="156" t="s">
        <v>279</v>
      </c>
      <c r="L196" s="156" t="s">
        <v>279</v>
      </c>
    </row>
    <row r="197" spans="1:12">
      <c r="A197" s="156">
        <v>196</v>
      </c>
      <c r="B197" s="157" t="s">
        <v>247</v>
      </c>
      <c r="C197" s="157" t="s">
        <v>491</v>
      </c>
      <c r="D197" s="158">
        <v>43473</v>
      </c>
      <c r="E197" s="156" t="s">
        <v>1226</v>
      </c>
      <c r="F197" s="157" t="s">
        <v>1258</v>
      </c>
      <c r="G197" s="159">
        <v>4510000</v>
      </c>
      <c r="H197" s="156">
        <v>8.23</v>
      </c>
      <c r="I197" s="156" t="s">
        <v>25</v>
      </c>
      <c r="J197" s="156" t="s">
        <v>269</v>
      </c>
      <c r="K197" s="156" t="s">
        <v>262</v>
      </c>
      <c r="L197" s="156" t="s">
        <v>270</v>
      </c>
    </row>
    <row r="198" spans="1:12">
      <c r="A198" s="156">
        <v>197</v>
      </c>
      <c r="B198" s="157" t="s">
        <v>293</v>
      </c>
      <c r="C198" s="157" t="s">
        <v>492</v>
      </c>
      <c r="D198" s="158">
        <v>43431</v>
      </c>
      <c r="E198" s="156" t="s">
        <v>1226</v>
      </c>
      <c r="F198" s="157" t="s">
        <v>1248</v>
      </c>
      <c r="G198" s="159">
        <v>3810000</v>
      </c>
      <c r="H198" s="156">
        <v>6.44</v>
      </c>
      <c r="I198" s="156" t="s">
        <v>25</v>
      </c>
      <c r="J198" s="156" t="s">
        <v>266</v>
      </c>
      <c r="K198" s="156" t="s">
        <v>257</v>
      </c>
      <c r="L198" s="156" t="s">
        <v>267</v>
      </c>
    </row>
    <row r="199" spans="1:12">
      <c r="A199" s="156">
        <v>198</v>
      </c>
      <c r="B199" s="157" t="s">
        <v>296</v>
      </c>
      <c r="C199" s="157" t="s">
        <v>493</v>
      </c>
      <c r="D199" s="158">
        <v>44027</v>
      </c>
      <c r="E199" s="156" t="s">
        <v>1226</v>
      </c>
      <c r="F199" s="157" t="s">
        <v>1248</v>
      </c>
      <c r="G199" s="159">
        <v>2870000</v>
      </c>
      <c r="H199" s="156">
        <v>10.55</v>
      </c>
      <c r="I199" s="156" t="s">
        <v>260</v>
      </c>
      <c r="J199" s="156" t="s">
        <v>300</v>
      </c>
      <c r="K199" s="156" t="s">
        <v>262</v>
      </c>
      <c r="L199" s="156" t="s">
        <v>283</v>
      </c>
    </row>
    <row r="200" spans="1:12">
      <c r="A200" s="156">
        <v>199</v>
      </c>
      <c r="B200" s="157" t="s">
        <v>293</v>
      </c>
      <c r="C200" s="157" t="s">
        <v>494</v>
      </c>
      <c r="D200" s="158">
        <v>43719</v>
      </c>
      <c r="E200" s="156" t="s">
        <v>1226</v>
      </c>
      <c r="F200" s="157" t="s">
        <v>1250</v>
      </c>
      <c r="G200" s="159">
        <v>3100000</v>
      </c>
      <c r="H200" s="156">
        <v>4.4000000000000004</v>
      </c>
      <c r="I200" s="156" t="s">
        <v>25</v>
      </c>
      <c r="J200" s="156" t="s">
        <v>329</v>
      </c>
      <c r="K200" s="156" t="s">
        <v>257</v>
      </c>
      <c r="L200" s="156" t="s">
        <v>274</v>
      </c>
    </row>
    <row r="201" spans="1:12">
      <c r="A201" s="156">
        <v>200</v>
      </c>
      <c r="B201" s="157" t="s">
        <v>264</v>
      </c>
      <c r="C201" s="157" t="s">
        <v>495</v>
      </c>
      <c r="D201" s="158">
        <v>43394</v>
      </c>
      <c r="E201" s="156" t="s">
        <v>1227</v>
      </c>
      <c r="F201" s="157" t="s">
        <v>1248</v>
      </c>
      <c r="G201" s="159">
        <v>2610000</v>
      </c>
      <c r="H201" s="156">
        <v>6.07</v>
      </c>
      <c r="I201" s="156" t="s">
        <v>255</v>
      </c>
      <c r="J201" s="156" t="s">
        <v>300</v>
      </c>
      <c r="K201" s="156" t="s">
        <v>262</v>
      </c>
      <c r="L201" s="156" t="s">
        <v>283</v>
      </c>
    </row>
    <row r="202" spans="1:12">
      <c r="A202" s="156">
        <v>201</v>
      </c>
      <c r="B202" s="157" t="s">
        <v>287</v>
      </c>
      <c r="C202" s="157" t="s">
        <v>496</v>
      </c>
      <c r="D202" s="158">
        <v>43157</v>
      </c>
      <c r="E202" s="156" t="s">
        <v>1226</v>
      </c>
      <c r="F202" s="157" t="s">
        <v>1249</v>
      </c>
      <c r="G202" s="159">
        <v>2230000</v>
      </c>
      <c r="H202" s="156">
        <v>9.98</v>
      </c>
      <c r="I202" s="156" t="s">
        <v>25</v>
      </c>
      <c r="J202" s="156" t="s">
        <v>304</v>
      </c>
      <c r="K202" s="156" t="s">
        <v>257</v>
      </c>
      <c r="L202" s="156" t="s">
        <v>267</v>
      </c>
    </row>
    <row r="203" spans="1:12">
      <c r="A203" s="156">
        <v>202</v>
      </c>
      <c r="B203" s="157" t="s">
        <v>280</v>
      </c>
      <c r="C203" s="157" t="s">
        <v>497</v>
      </c>
      <c r="D203" s="158">
        <v>43599</v>
      </c>
      <c r="E203" s="156" t="s">
        <v>1226</v>
      </c>
      <c r="F203" s="157" t="s">
        <v>1249</v>
      </c>
      <c r="G203" s="159">
        <v>1620000</v>
      </c>
      <c r="H203" s="156">
        <v>10.84</v>
      </c>
      <c r="I203" s="156" t="s">
        <v>255</v>
      </c>
      <c r="J203" s="156" t="s">
        <v>329</v>
      </c>
      <c r="K203" s="156" t="s">
        <v>257</v>
      </c>
      <c r="L203" s="156" t="s">
        <v>274</v>
      </c>
    </row>
    <row r="204" spans="1:12">
      <c r="A204" s="156">
        <v>203</v>
      </c>
      <c r="B204" s="157" t="s">
        <v>306</v>
      </c>
      <c r="C204" s="157" t="s">
        <v>498</v>
      </c>
      <c r="D204" s="158">
        <v>43117</v>
      </c>
      <c r="E204" s="156" t="s">
        <v>1227</v>
      </c>
      <c r="F204" s="157" t="s">
        <v>1249</v>
      </c>
      <c r="G204" s="159">
        <v>1750000</v>
      </c>
      <c r="H204" s="156">
        <v>9.31</v>
      </c>
      <c r="I204" s="156" t="s">
        <v>25</v>
      </c>
      <c r="J204" s="156" t="s">
        <v>295</v>
      </c>
      <c r="K204" s="156" t="s">
        <v>262</v>
      </c>
      <c r="L204" s="156" t="s">
        <v>270</v>
      </c>
    </row>
    <row r="205" spans="1:12">
      <c r="A205" s="156">
        <v>204</v>
      </c>
      <c r="B205" s="157" t="s">
        <v>311</v>
      </c>
      <c r="C205" s="157" t="s">
        <v>499</v>
      </c>
      <c r="D205" s="158">
        <v>43246</v>
      </c>
      <c r="E205" s="156" t="s">
        <v>1227</v>
      </c>
      <c r="F205" s="157" t="s">
        <v>1248</v>
      </c>
      <c r="G205" s="159">
        <v>2880000</v>
      </c>
      <c r="H205" s="156">
        <v>9.11</v>
      </c>
      <c r="I205" s="156" t="s">
        <v>25</v>
      </c>
      <c r="J205" s="156" t="s">
        <v>308</v>
      </c>
      <c r="K205" s="156" t="s">
        <v>262</v>
      </c>
      <c r="L205" s="156" t="s">
        <v>270</v>
      </c>
    </row>
    <row r="206" spans="1:12">
      <c r="A206" s="156">
        <v>205</v>
      </c>
      <c r="B206" s="157" t="s">
        <v>306</v>
      </c>
      <c r="C206" s="157" t="s">
        <v>500</v>
      </c>
      <c r="D206" s="158">
        <v>43151</v>
      </c>
      <c r="E206" s="156" t="s">
        <v>1227</v>
      </c>
      <c r="F206" s="157" t="s">
        <v>1248</v>
      </c>
      <c r="G206" s="159">
        <v>1460000</v>
      </c>
      <c r="H206" s="156">
        <v>7.36</v>
      </c>
      <c r="I206" s="156" t="s">
        <v>25</v>
      </c>
      <c r="J206" s="156" t="s">
        <v>332</v>
      </c>
      <c r="K206" s="156" t="s">
        <v>257</v>
      </c>
      <c r="L206" s="156" t="s">
        <v>258</v>
      </c>
    </row>
    <row r="207" spans="1:12">
      <c r="A207" s="156">
        <v>206</v>
      </c>
      <c r="B207" s="157" t="s">
        <v>264</v>
      </c>
      <c r="C207" s="157" t="s">
        <v>501</v>
      </c>
      <c r="D207" s="158">
        <v>43339</v>
      </c>
      <c r="E207" s="156" t="s">
        <v>1227</v>
      </c>
      <c r="F207" s="157" t="s">
        <v>1248</v>
      </c>
      <c r="G207" s="159">
        <v>1650000</v>
      </c>
      <c r="H207" s="156">
        <v>4.66</v>
      </c>
      <c r="I207" s="156" t="s">
        <v>260</v>
      </c>
      <c r="J207" s="156" t="s">
        <v>289</v>
      </c>
      <c r="K207" s="156" t="s">
        <v>257</v>
      </c>
      <c r="L207" s="156" t="s">
        <v>258</v>
      </c>
    </row>
    <row r="208" spans="1:12">
      <c r="A208" s="156">
        <v>207</v>
      </c>
      <c r="B208" s="157" t="s">
        <v>247</v>
      </c>
      <c r="C208" s="157" t="s">
        <v>502</v>
      </c>
      <c r="D208" s="158">
        <v>43833</v>
      </c>
      <c r="E208" s="156" t="s">
        <v>1226</v>
      </c>
      <c r="F208" s="157" t="s">
        <v>1249</v>
      </c>
      <c r="G208" s="159">
        <v>1560000</v>
      </c>
      <c r="H208" s="156">
        <v>5.92</v>
      </c>
      <c r="I208" s="156" t="s">
        <v>255</v>
      </c>
      <c r="J208" s="156" t="s">
        <v>326</v>
      </c>
      <c r="K208" s="156" t="s">
        <v>257</v>
      </c>
      <c r="L208" s="156" t="s">
        <v>267</v>
      </c>
    </row>
    <row r="209" spans="1:12">
      <c r="A209" s="156">
        <v>208</v>
      </c>
      <c r="B209" s="157" t="s">
        <v>284</v>
      </c>
      <c r="C209" s="157" t="s">
        <v>503</v>
      </c>
      <c r="D209" s="158">
        <v>43499</v>
      </c>
      <c r="E209" s="156" t="s">
        <v>1226</v>
      </c>
      <c r="F209" s="157" t="s">
        <v>1251</v>
      </c>
      <c r="G209" s="159">
        <v>2920000</v>
      </c>
      <c r="H209" s="156">
        <v>7.13</v>
      </c>
      <c r="I209" s="156" t="s">
        <v>260</v>
      </c>
      <c r="J209" s="156" t="s">
        <v>298</v>
      </c>
      <c r="K209" s="156" t="s">
        <v>262</v>
      </c>
      <c r="L209" s="156" t="s">
        <v>263</v>
      </c>
    </row>
    <row r="210" spans="1:12">
      <c r="A210" s="156">
        <v>209</v>
      </c>
      <c r="B210" s="157" t="s">
        <v>311</v>
      </c>
      <c r="C210" s="157" t="s">
        <v>504</v>
      </c>
      <c r="D210" s="158">
        <v>43788</v>
      </c>
      <c r="E210" s="156" t="s">
        <v>1226</v>
      </c>
      <c r="F210" s="157" t="s">
        <v>1249</v>
      </c>
      <c r="G210" s="159">
        <v>2620000</v>
      </c>
      <c r="H210" s="156">
        <v>9.2899999999999991</v>
      </c>
      <c r="I210" s="156" t="s">
        <v>25</v>
      </c>
      <c r="J210" s="156" t="s">
        <v>295</v>
      </c>
      <c r="K210" s="156" t="s">
        <v>262</v>
      </c>
      <c r="L210" s="156" t="s">
        <v>270</v>
      </c>
    </row>
    <row r="211" spans="1:12">
      <c r="A211" s="156">
        <v>210</v>
      </c>
      <c r="B211" s="157" t="s">
        <v>280</v>
      </c>
      <c r="C211" s="157" t="s">
        <v>505</v>
      </c>
      <c r="D211" s="158">
        <v>43602</v>
      </c>
      <c r="E211" s="156" t="s">
        <v>1226</v>
      </c>
      <c r="F211" s="157" t="s">
        <v>1247</v>
      </c>
      <c r="G211" s="159">
        <v>1620000</v>
      </c>
      <c r="H211" s="156">
        <v>10</v>
      </c>
      <c r="I211" s="156" t="s">
        <v>25</v>
      </c>
      <c r="J211" s="156" t="s">
        <v>346</v>
      </c>
      <c r="K211" s="156" t="s">
        <v>262</v>
      </c>
      <c r="L211" s="156" t="s">
        <v>283</v>
      </c>
    </row>
    <row r="212" spans="1:12">
      <c r="A212" s="156">
        <v>211</v>
      </c>
      <c r="B212" s="157" t="s">
        <v>311</v>
      </c>
      <c r="C212" s="157" t="s">
        <v>506</v>
      </c>
      <c r="D212" s="158">
        <v>43162</v>
      </c>
      <c r="E212" s="156" t="s">
        <v>1226</v>
      </c>
      <c r="F212" s="157" t="s">
        <v>1250</v>
      </c>
      <c r="G212" s="159">
        <v>2130000</v>
      </c>
      <c r="H212" s="156">
        <v>4.72</v>
      </c>
      <c r="I212" s="156" t="s">
        <v>255</v>
      </c>
      <c r="J212" s="156" t="s">
        <v>298</v>
      </c>
      <c r="K212" s="156" t="s">
        <v>262</v>
      </c>
      <c r="L212" s="156" t="s">
        <v>263</v>
      </c>
    </row>
    <row r="213" spans="1:12">
      <c r="A213" s="156">
        <v>212</v>
      </c>
      <c r="B213" s="157" t="s">
        <v>296</v>
      </c>
      <c r="C213" s="157" t="s">
        <v>507</v>
      </c>
      <c r="D213" s="158">
        <v>43232</v>
      </c>
      <c r="E213" s="156" t="s">
        <v>1226</v>
      </c>
      <c r="F213" s="157" t="s">
        <v>1249</v>
      </c>
      <c r="G213" s="159">
        <v>4090000</v>
      </c>
      <c r="H213" s="156">
        <v>4.88</v>
      </c>
      <c r="I213" s="156" t="s">
        <v>255</v>
      </c>
      <c r="J213" s="156" t="s">
        <v>332</v>
      </c>
      <c r="K213" s="156" t="s">
        <v>257</v>
      </c>
      <c r="L213" s="156" t="s">
        <v>258</v>
      </c>
    </row>
    <row r="214" spans="1:12">
      <c r="A214" s="156">
        <v>213</v>
      </c>
      <c r="B214" s="157" t="s">
        <v>311</v>
      </c>
      <c r="C214" s="157" t="s">
        <v>508</v>
      </c>
      <c r="D214" s="158">
        <v>43136</v>
      </c>
      <c r="E214" s="156" t="s">
        <v>1226</v>
      </c>
      <c r="F214" s="157" t="s">
        <v>1247</v>
      </c>
      <c r="G214" s="159">
        <v>1520000</v>
      </c>
      <c r="H214" s="156">
        <v>10.99</v>
      </c>
      <c r="I214" s="156" t="s">
        <v>255</v>
      </c>
      <c r="J214" s="156" t="s">
        <v>289</v>
      </c>
      <c r="K214" s="156" t="s">
        <v>257</v>
      </c>
      <c r="L214" s="156" t="s">
        <v>258</v>
      </c>
    </row>
    <row r="215" spans="1:12">
      <c r="A215" s="156">
        <v>214</v>
      </c>
      <c r="B215" s="157" t="s">
        <v>311</v>
      </c>
      <c r="C215" s="157" t="s">
        <v>509</v>
      </c>
      <c r="D215" s="158">
        <v>43112</v>
      </c>
      <c r="E215" s="156" t="s">
        <v>1226</v>
      </c>
      <c r="F215" s="157" t="s">
        <v>1248</v>
      </c>
      <c r="G215" s="159">
        <v>2690000</v>
      </c>
      <c r="H215" s="156">
        <v>8.39</v>
      </c>
      <c r="I215" s="156" t="s">
        <v>25</v>
      </c>
      <c r="J215" s="156" t="s">
        <v>300</v>
      </c>
      <c r="K215" s="156" t="s">
        <v>262</v>
      </c>
      <c r="L215" s="156" t="s">
        <v>283</v>
      </c>
    </row>
    <row r="216" spans="1:12">
      <c r="A216" s="156">
        <v>215</v>
      </c>
      <c r="B216" s="157" t="s">
        <v>306</v>
      </c>
      <c r="C216" s="157" t="s">
        <v>510</v>
      </c>
      <c r="D216" s="158">
        <v>43325</v>
      </c>
      <c r="E216" s="156" t="s">
        <v>1227</v>
      </c>
      <c r="F216" s="157" t="s">
        <v>1250</v>
      </c>
      <c r="G216" s="159">
        <v>1910000</v>
      </c>
      <c r="H216" s="156">
        <v>4.03</v>
      </c>
      <c r="I216" s="156" t="s">
        <v>255</v>
      </c>
      <c r="J216" s="156" t="s">
        <v>286</v>
      </c>
      <c r="K216" s="156" t="s">
        <v>257</v>
      </c>
      <c r="L216" s="156" t="s">
        <v>274</v>
      </c>
    </row>
    <row r="217" spans="1:12">
      <c r="A217" s="156">
        <v>216</v>
      </c>
      <c r="B217" s="157" t="s">
        <v>271</v>
      </c>
      <c r="C217" s="157" t="s">
        <v>511</v>
      </c>
      <c r="D217" s="158">
        <v>43885</v>
      </c>
      <c r="E217" s="156" t="s">
        <v>1227</v>
      </c>
      <c r="F217" s="157" t="s">
        <v>1249</v>
      </c>
      <c r="G217" s="159">
        <v>4040000</v>
      </c>
      <c r="H217" s="156">
        <v>11.01</v>
      </c>
      <c r="I217" s="156" t="s">
        <v>25</v>
      </c>
      <c r="J217" s="156" t="s">
        <v>332</v>
      </c>
      <c r="K217" s="156" t="s">
        <v>257</v>
      </c>
      <c r="L217" s="156" t="s">
        <v>258</v>
      </c>
    </row>
    <row r="218" spans="1:12">
      <c r="A218" s="156">
        <v>217</v>
      </c>
      <c r="B218" s="157" t="s">
        <v>284</v>
      </c>
      <c r="C218" s="157" t="s">
        <v>512</v>
      </c>
      <c r="D218" s="158">
        <v>43664</v>
      </c>
      <c r="E218" s="156" t="s">
        <v>1226</v>
      </c>
      <c r="F218" s="157" t="s">
        <v>1247</v>
      </c>
      <c r="G218" s="159">
        <v>2080000</v>
      </c>
      <c r="H218" s="156">
        <v>5.04</v>
      </c>
      <c r="I218" s="156" t="s">
        <v>25</v>
      </c>
      <c r="J218" s="156" t="s">
        <v>289</v>
      </c>
      <c r="K218" s="156" t="s">
        <v>257</v>
      </c>
      <c r="L218" s="156" t="s">
        <v>258</v>
      </c>
    </row>
    <row r="219" spans="1:12">
      <c r="A219" s="156">
        <v>218</v>
      </c>
      <c r="B219" s="157" t="s">
        <v>284</v>
      </c>
      <c r="C219" s="157" t="s">
        <v>513</v>
      </c>
      <c r="D219" s="158">
        <v>44066</v>
      </c>
      <c r="E219" s="156" t="s">
        <v>1227</v>
      </c>
      <c r="F219" s="157" t="s">
        <v>1249</v>
      </c>
      <c r="G219" s="159">
        <v>4410000</v>
      </c>
      <c r="H219" s="156">
        <v>5.4</v>
      </c>
      <c r="I219" s="156" t="s">
        <v>260</v>
      </c>
      <c r="J219" s="156" t="s">
        <v>273</v>
      </c>
      <c r="K219" s="156" t="s">
        <v>257</v>
      </c>
      <c r="L219" s="156" t="s">
        <v>274</v>
      </c>
    </row>
    <row r="220" spans="1:12">
      <c r="A220" s="156">
        <v>219</v>
      </c>
      <c r="B220" s="157" t="s">
        <v>287</v>
      </c>
      <c r="C220" s="157" t="s">
        <v>514</v>
      </c>
      <c r="D220" s="158">
        <v>43147</v>
      </c>
      <c r="E220" s="156" t="s">
        <v>1227</v>
      </c>
      <c r="F220" s="157" t="s">
        <v>1249</v>
      </c>
      <c r="G220" s="159">
        <v>1730000</v>
      </c>
      <c r="H220" s="156">
        <v>4.9400000000000004</v>
      </c>
      <c r="I220" s="156" t="s">
        <v>25</v>
      </c>
      <c r="J220" s="156" t="s">
        <v>286</v>
      </c>
      <c r="K220" s="156" t="s">
        <v>257</v>
      </c>
      <c r="L220" s="156" t="s">
        <v>274</v>
      </c>
    </row>
    <row r="221" spans="1:12">
      <c r="A221" s="156">
        <v>220</v>
      </c>
      <c r="B221" s="157" t="s">
        <v>284</v>
      </c>
      <c r="C221" s="157" t="s">
        <v>515</v>
      </c>
      <c r="D221" s="158">
        <v>44127</v>
      </c>
      <c r="E221" s="156" t="s">
        <v>1226</v>
      </c>
      <c r="F221" s="157" t="s">
        <v>1258</v>
      </c>
      <c r="G221" s="159">
        <v>3490000</v>
      </c>
      <c r="H221" s="156">
        <v>10.5</v>
      </c>
      <c r="I221" s="156" t="s">
        <v>260</v>
      </c>
      <c r="J221" s="156" t="s">
        <v>329</v>
      </c>
      <c r="K221" s="156" t="s">
        <v>257</v>
      </c>
      <c r="L221" s="156" t="s">
        <v>274</v>
      </c>
    </row>
    <row r="222" spans="1:12">
      <c r="A222" s="156">
        <v>221</v>
      </c>
      <c r="B222" s="157" t="s">
        <v>311</v>
      </c>
      <c r="C222" s="157" t="s">
        <v>516</v>
      </c>
      <c r="D222" s="158">
        <v>43617</v>
      </c>
      <c r="E222" s="156" t="s">
        <v>1226</v>
      </c>
      <c r="F222" s="157" t="s">
        <v>1247</v>
      </c>
      <c r="G222" s="159">
        <v>3200000</v>
      </c>
      <c r="H222" s="156">
        <v>10.96</v>
      </c>
      <c r="I222" s="156" t="s">
        <v>25</v>
      </c>
      <c r="J222" s="156" t="s">
        <v>269</v>
      </c>
      <c r="K222" s="156" t="s">
        <v>262</v>
      </c>
      <c r="L222" s="156" t="s">
        <v>270</v>
      </c>
    </row>
    <row r="223" spans="1:12">
      <c r="A223" s="156">
        <v>222</v>
      </c>
      <c r="B223" s="157" t="s">
        <v>311</v>
      </c>
      <c r="C223" s="157" t="s">
        <v>517</v>
      </c>
      <c r="D223" s="158">
        <v>43992</v>
      </c>
      <c r="E223" s="156" t="s">
        <v>1227</v>
      </c>
      <c r="F223" s="157" t="s">
        <v>1248</v>
      </c>
      <c r="G223" s="159">
        <v>1450000</v>
      </c>
      <c r="H223" s="156">
        <v>8.11</v>
      </c>
      <c r="I223" s="156" t="s">
        <v>255</v>
      </c>
      <c r="J223" s="156" t="s">
        <v>273</v>
      </c>
      <c r="K223" s="156" t="s">
        <v>257</v>
      </c>
      <c r="L223" s="156" t="s">
        <v>274</v>
      </c>
    </row>
    <row r="224" spans="1:12">
      <c r="A224" s="156">
        <v>223</v>
      </c>
      <c r="B224" s="157" t="s">
        <v>311</v>
      </c>
      <c r="C224" s="157" t="s">
        <v>518</v>
      </c>
      <c r="D224" s="158">
        <v>43857</v>
      </c>
      <c r="E224" s="156" t="s">
        <v>1227</v>
      </c>
      <c r="F224" s="157" t="s">
        <v>1248</v>
      </c>
      <c r="G224" s="159">
        <v>3650000</v>
      </c>
      <c r="H224" s="156">
        <v>5.5</v>
      </c>
      <c r="I224" s="156" t="s">
        <v>25</v>
      </c>
      <c r="J224" s="156" t="s">
        <v>298</v>
      </c>
      <c r="K224" s="156" t="s">
        <v>262</v>
      </c>
      <c r="L224" s="156" t="s">
        <v>263</v>
      </c>
    </row>
    <row r="225" spans="1:12">
      <c r="A225" s="156">
        <v>224</v>
      </c>
      <c r="B225" s="157" t="s">
        <v>301</v>
      </c>
      <c r="C225" s="157" t="s">
        <v>519</v>
      </c>
      <c r="D225" s="158">
        <v>43735</v>
      </c>
      <c r="E225" s="156" t="s">
        <v>1226</v>
      </c>
      <c r="F225" s="157" t="s">
        <v>1248</v>
      </c>
      <c r="G225" s="159">
        <v>1810000</v>
      </c>
      <c r="H225" s="156">
        <v>4.1500000000000004</v>
      </c>
      <c r="I225" s="156" t="s">
        <v>25</v>
      </c>
      <c r="J225" s="156" t="s">
        <v>298</v>
      </c>
      <c r="K225" s="156" t="s">
        <v>262</v>
      </c>
      <c r="L225" s="156" t="s">
        <v>263</v>
      </c>
    </row>
    <row r="226" spans="1:12">
      <c r="A226" s="156">
        <v>225</v>
      </c>
      <c r="B226" s="157" t="s">
        <v>293</v>
      </c>
      <c r="C226" s="157" t="s">
        <v>520</v>
      </c>
      <c r="D226" s="158">
        <v>43137</v>
      </c>
      <c r="E226" s="156" t="s">
        <v>1226</v>
      </c>
      <c r="F226" s="157" t="s">
        <v>1248</v>
      </c>
      <c r="G226" s="159">
        <v>2140000</v>
      </c>
      <c r="H226" s="156">
        <v>10.28</v>
      </c>
      <c r="I226" s="156" t="s">
        <v>25</v>
      </c>
      <c r="J226" s="156" t="s">
        <v>282</v>
      </c>
      <c r="K226" s="156" t="s">
        <v>262</v>
      </c>
      <c r="L226" s="156" t="s">
        <v>283</v>
      </c>
    </row>
    <row r="227" spans="1:12">
      <c r="A227" s="156">
        <v>226</v>
      </c>
      <c r="B227" s="157" t="s">
        <v>311</v>
      </c>
      <c r="C227" s="157" t="s">
        <v>521</v>
      </c>
      <c r="D227" s="158">
        <v>43747</v>
      </c>
      <c r="E227" s="156" t="s">
        <v>1226</v>
      </c>
      <c r="F227" s="157" t="s">
        <v>1248</v>
      </c>
      <c r="G227" s="159">
        <v>1500000</v>
      </c>
      <c r="H227" s="156">
        <v>10.41</v>
      </c>
      <c r="I227" s="156" t="s">
        <v>25</v>
      </c>
      <c r="J227" s="156" t="s">
        <v>289</v>
      </c>
      <c r="K227" s="156" t="s">
        <v>257</v>
      </c>
      <c r="L227" s="156" t="s">
        <v>258</v>
      </c>
    </row>
    <row r="228" spans="1:12">
      <c r="A228" s="156">
        <v>227</v>
      </c>
      <c r="B228" s="157" t="s">
        <v>264</v>
      </c>
      <c r="C228" s="157" t="s">
        <v>522</v>
      </c>
      <c r="D228" s="158">
        <v>43154</v>
      </c>
      <c r="E228" s="156" t="s">
        <v>1226</v>
      </c>
      <c r="F228" s="157" t="s">
        <v>1248</v>
      </c>
      <c r="G228" s="159">
        <v>2520000</v>
      </c>
      <c r="H228" s="156">
        <v>10.37</v>
      </c>
      <c r="I228" s="156" t="s">
        <v>25</v>
      </c>
      <c r="J228" s="156" t="s">
        <v>300</v>
      </c>
      <c r="K228" s="156" t="s">
        <v>262</v>
      </c>
      <c r="L228" s="156" t="s">
        <v>283</v>
      </c>
    </row>
    <row r="229" spans="1:12">
      <c r="A229" s="156">
        <v>228</v>
      </c>
      <c r="B229" s="157" t="s">
        <v>284</v>
      </c>
      <c r="C229" s="157" t="s">
        <v>523</v>
      </c>
      <c r="D229" s="158">
        <v>43653</v>
      </c>
      <c r="E229" s="156" t="s">
        <v>1226</v>
      </c>
      <c r="F229" s="157" t="s">
        <v>1248</v>
      </c>
      <c r="G229" s="159">
        <v>4530000</v>
      </c>
      <c r="H229" s="156">
        <v>4.24</v>
      </c>
      <c r="I229" s="156" t="s">
        <v>260</v>
      </c>
      <c r="J229" s="156" t="s">
        <v>273</v>
      </c>
      <c r="K229" s="156" t="s">
        <v>257</v>
      </c>
      <c r="L229" s="156" t="s">
        <v>274</v>
      </c>
    </row>
    <row r="230" spans="1:12">
      <c r="A230" s="156">
        <v>229</v>
      </c>
      <c r="B230" s="157" t="s">
        <v>301</v>
      </c>
      <c r="C230" s="157" t="s">
        <v>524</v>
      </c>
      <c r="D230" s="158">
        <v>43233</v>
      </c>
      <c r="E230" s="156" t="s">
        <v>1226</v>
      </c>
      <c r="F230" s="157" t="s">
        <v>1249</v>
      </c>
      <c r="G230" s="159">
        <v>2880000</v>
      </c>
      <c r="H230" s="156">
        <v>8.18</v>
      </c>
      <c r="I230" s="156" t="s">
        <v>25</v>
      </c>
      <c r="J230" s="156" t="s">
        <v>326</v>
      </c>
      <c r="K230" s="156" t="s">
        <v>257</v>
      </c>
      <c r="L230" s="156" t="s">
        <v>267</v>
      </c>
    </row>
    <row r="231" spans="1:12">
      <c r="A231" s="156">
        <v>230</v>
      </c>
      <c r="B231" s="157" t="s">
        <v>287</v>
      </c>
      <c r="C231" s="157" t="s">
        <v>525</v>
      </c>
      <c r="D231" s="158">
        <v>43986</v>
      </c>
      <c r="E231" s="156" t="s">
        <v>1226</v>
      </c>
      <c r="F231" s="157" t="s">
        <v>1251</v>
      </c>
      <c r="G231" s="159">
        <v>3930000</v>
      </c>
      <c r="H231" s="156">
        <v>8.98</v>
      </c>
      <c r="I231" s="156" t="s">
        <v>25</v>
      </c>
      <c r="J231" s="156" t="s">
        <v>329</v>
      </c>
      <c r="K231" s="156" t="s">
        <v>257</v>
      </c>
      <c r="L231" s="156" t="s">
        <v>274</v>
      </c>
    </row>
    <row r="232" spans="1:12">
      <c r="A232" s="156">
        <v>231</v>
      </c>
      <c r="B232" s="157" t="s">
        <v>247</v>
      </c>
      <c r="C232" s="157" t="s">
        <v>526</v>
      </c>
      <c r="D232" s="158">
        <v>43192</v>
      </c>
      <c r="E232" s="156" t="s">
        <v>1226</v>
      </c>
      <c r="F232" s="157" t="s">
        <v>1250</v>
      </c>
      <c r="G232" s="159">
        <v>3980000</v>
      </c>
      <c r="H232" s="156">
        <v>8.41</v>
      </c>
      <c r="I232" s="156" t="s">
        <v>25</v>
      </c>
      <c r="J232" s="156" t="s">
        <v>256</v>
      </c>
      <c r="K232" s="156" t="s">
        <v>257</v>
      </c>
      <c r="L232" s="156" t="s">
        <v>258</v>
      </c>
    </row>
    <row r="233" spans="1:12">
      <c r="A233" s="156">
        <v>232</v>
      </c>
      <c r="B233" s="157" t="s">
        <v>290</v>
      </c>
      <c r="C233" s="157" t="s">
        <v>527</v>
      </c>
      <c r="D233" s="158">
        <v>43606</v>
      </c>
      <c r="E233" s="156" t="s">
        <v>1226</v>
      </c>
      <c r="F233" s="157" t="s">
        <v>1249</v>
      </c>
      <c r="G233" s="159">
        <v>4680000</v>
      </c>
      <c r="H233" s="156">
        <v>8.16</v>
      </c>
      <c r="I233" s="156" t="s">
        <v>25</v>
      </c>
      <c r="J233" s="156" t="s">
        <v>278</v>
      </c>
      <c r="K233" s="156" t="s">
        <v>279</v>
      </c>
      <c r="L233" s="156" t="s">
        <v>279</v>
      </c>
    </row>
    <row r="234" spans="1:12">
      <c r="A234" s="156">
        <v>233</v>
      </c>
      <c r="B234" s="157" t="s">
        <v>301</v>
      </c>
      <c r="C234" s="157" t="s">
        <v>528</v>
      </c>
      <c r="D234" s="158">
        <v>43690</v>
      </c>
      <c r="E234" s="156" t="s">
        <v>1226</v>
      </c>
      <c r="F234" s="157" t="s">
        <v>1248</v>
      </c>
      <c r="G234" s="159">
        <v>2290000</v>
      </c>
      <c r="H234" s="156">
        <v>7.48</v>
      </c>
      <c r="I234" s="156" t="s">
        <v>260</v>
      </c>
      <c r="J234" s="156" t="s">
        <v>276</v>
      </c>
      <c r="K234" s="156" t="s">
        <v>262</v>
      </c>
      <c r="L234" s="156" t="s">
        <v>263</v>
      </c>
    </row>
    <row r="235" spans="1:12">
      <c r="A235" s="156">
        <v>234</v>
      </c>
      <c r="B235" s="157" t="s">
        <v>264</v>
      </c>
      <c r="C235" s="157" t="s">
        <v>529</v>
      </c>
      <c r="D235" s="158">
        <v>43555</v>
      </c>
      <c r="E235" s="156" t="s">
        <v>1226</v>
      </c>
      <c r="F235" s="157" t="s">
        <v>1258</v>
      </c>
      <c r="G235" s="159">
        <v>4450000</v>
      </c>
      <c r="H235" s="156">
        <v>7.03</v>
      </c>
      <c r="I235" s="156" t="s">
        <v>255</v>
      </c>
      <c r="J235" s="156" t="s">
        <v>276</v>
      </c>
      <c r="K235" s="156" t="s">
        <v>262</v>
      </c>
      <c r="L235" s="156" t="s">
        <v>263</v>
      </c>
    </row>
    <row r="236" spans="1:12">
      <c r="A236" s="156">
        <v>235</v>
      </c>
      <c r="B236" s="157" t="s">
        <v>311</v>
      </c>
      <c r="C236" s="157" t="s">
        <v>530</v>
      </c>
      <c r="D236" s="158">
        <v>43241</v>
      </c>
      <c r="E236" s="156" t="s">
        <v>1226</v>
      </c>
      <c r="F236" s="157" t="s">
        <v>1248</v>
      </c>
      <c r="G236" s="159">
        <v>3110000</v>
      </c>
      <c r="H236" s="156">
        <v>4.3600000000000003</v>
      </c>
      <c r="I236" s="156" t="s">
        <v>255</v>
      </c>
      <c r="J236" s="156" t="s">
        <v>278</v>
      </c>
      <c r="K236" s="156" t="s">
        <v>279</v>
      </c>
      <c r="L236" s="156" t="s">
        <v>279</v>
      </c>
    </row>
    <row r="237" spans="1:12">
      <c r="A237" s="156">
        <v>236</v>
      </c>
      <c r="B237" s="157" t="s">
        <v>311</v>
      </c>
      <c r="C237" s="157" t="s">
        <v>531</v>
      </c>
      <c r="D237" s="158">
        <v>43158</v>
      </c>
      <c r="E237" s="156" t="s">
        <v>1226</v>
      </c>
      <c r="F237" s="157" t="s">
        <v>1248</v>
      </c>
      <c r="G237" s="159">
        <v>4100000</v>
      </c>
      <c r="H237" s="156">
        <v>7.53</v>
      </c>
      <c r="I237" s="156" t="s">
        <v>255</v>
      </c>
      <c r="J237" s="156" t="s">
        <v>261</v>
      </c>
      <c r="K237" s="156" t="s">
        <v>262</v>
      </c>
      <c r="L237" s="156" t="s">
        <v>263</v>
      </c>
    </row>
    <row r="238" spans="1:12">
      <c r="A238" s="156">
        <v>237</v>
      </c>
      <c r="B238" s="157" t="s">
        <v>264</v>
      </c>
      <c r="C238" s="157" t="s">
        <v>532</v>
      </c>
      <c r="D238" s="158">
        <v>43704</v>
      </c>
      <c r="E238" s="156" t="s">
        <v>1226</v>
      </c>
      <c r="F238" s="157" t="s">
        <v>1247</v>
      </c>
      <c r="G238" s="159">
        <v>1500000</v>
      </c>
      <c r="H238" s="156">
        <v>8.85</v>
      </c>
      <c r="I238" s="156" t="s">
        <v>255</v>
      </c>
      <c r="J238" s="156" t="s">
        <v>319</v>
      </c>
      <c r="K238" s="156" t="s">
        <v>279</v>
      </c>
      <c r="L238" s="156" t="s">
        <v>279</v>
      </c>
    </row>
    <row r="239" spans="1:12">
      <c r="A239" s="156">
        <v>238</v>
      </c>
      <c r="B239" s="157" t="s">
        <v>264</v>
      </c>
      <c r="C239" s="157" t="s">
        <v>533</v>
      </c>
      <c r="D239" s="158">
        <v>43882</v>
      </c>
      <c r="E239" s="156" t="s">
        <v>1226</v>
      </c>
      <c r="F239" s="157" t="s">
        <v>1247</v>
      </c>
      <c r="G239" s="159">
        <v>1710000</v>
      </c>
      <c r="H239" s="156">
        <v>7.66</v>
      </c>
      <c r="I239" s="156" t="s">
        <v>260</v>
      </c>
      <c r="J239" s="156" t="s">
        <v>278</v>
      </c>
      <c r="K239" s="156" t="s">
        <v>279</v>
      </c>
      <c r="L239" s="156" t="s">
        <v>279</v>
      </c>
    </row>
    <row r="240" spans="1:12">
      <c r="A240" s="156">
        <v>239</v>
      </c>
      <c r="B240" s="157" t="s">
        <v>287</v>
      </c>
      <c r="C240" s="157" t="s">
        <v>534</v>
      </c>
      <c r="D240" s="158">
        <v>43135</v>
      </c>
      <c r="E240" s="156" t="s">
        <v>1227</v>
      </c>
      <c r="F240" s="157" t="s">
        <v>1250</v>
      </c>
      <c r="G240" s="159">
        <v>2190000</v>
      </c>
      <c r="H240" s="156">
        <v>7.95</v>
      </c>
      <c r="I240" s="156" t="s">
        <v>255</v>
      </c>
      <c r="J240" s="156" t="s">
        <v>289</v>
      </c>
      <c r="K240" s="156" t="s">
        <v>257</v>
      </c>
      <c r="L240" s="156" t="s">
        <v>258</v>
      </c>
    </row>
    <row r="241" spans="1:12">
      <c r="A241" s="156">
        <v>240</v>
      </c>
      <c r="B241" s="157" t="s">
        <v>264</v>
      </c>
      <c r="C241" s="157" t="s">
        <v>535</v>
      </c>
      <c r="D241" s="158">
        <v>43986</v>
      </c>
      <c r="E241" s="156" t="s">
        <v>1226</v>
      </c>
      <c r="F241" s="157" t="s">
        <v>1250</v>
      </c>
      <c r="G241" s="159">
        <v>2600000</v>
      </c>
      <c r="H241" s="156">
        <v>4.55</v>
      </c>
      <c r="I241" s="156" t="s">
        <v>260</v>
      </c>
      <c r="J241" s="156" t="s">
        <v>282</v>
      </c>
      <c r="K241" s="156" t="s">
        <v>262</v>
      </c>
      <c r="L241" s="156" t="s">
        <v>283</v>
      </c>
    </row>
    <row r="242" spans="1:12">
      <c r="A242" s="156">
        <v>241</v>
      </c>
      <c r="B242" s="157" t="s">
        <v>293</v>
      </c>
      <c r="C242" s="157" t="s">
        <v>536</v>
      </c>
      <c r="D242" s="158">
        <v>43248</v>
      </c>
      <c r="E242" s="156" t="s">
        <v>1227</v>
      </c>
      <c r="F242" s="157" t="s">
        <v>1248</v>
      </c>
      <c r="G242" s="159">
        <v>2540000</v>
      </c>
      <c r="H242" s="156">
        <v>7.1</v>
      </c>
      <c r="I242" s="156" t="s">
        <v>260</v>
      </c>
      <c r="J242" s="156" t="s">
        <v>326</v>
      </c>
      <c r="K242" s="156" t="s">
        <v>257</v>
      </c>
      <c r="L242" s="156" t="s">
        <v>267</v>
      </c>
    </row>
    <row r="243" spans="1:12">
      <c r="A243" s="156">
        <v>242</v>
      </c>
      <c r="B243" s="157" t="s">
        <v>287</v>
      </c>
      <c r="C243" s="157" t="s">
        <v>537</v>
      </c>
      <c r="D243" s="158">
        <v>44014</v>
      </c>
      <c r="E243" s="156" t="s">
        <v>1226</v>
      </c>
      <c r="F243" s="157" t="s">
        <v>1258</v>
      </c>
      <c r="G243" s="159">
        <v>4930000</v>
      </c>
      <c r="H243" s="156">
        <v>7.87</v>
      </c>
      <c r="I243" s="156" t="s">
        <v>25</v>
      </c>
      <c r="J243" s="156" t="s">
        <v>319</v>
      </c>
      <c r="K243" s="156" t="s">
        <v>279</v>
      </c>
      <c r="L243" s="156" t="s">
        <v>279</v>
      </c>
    </row>
    <row r="244" spans="1:12">
      <c r="A244" s="156">
        <v>243</v>
      </c>
      <c r="B244" s="157" t="s">
        <v>293</v>
      </c>
      <c r="C244" s="157" t="s">
        <v>538</v>
      </c>
      <c r="D244" s="158">
        <v>44009</v>
      </c>
      <c r="E244" s="156" t="s">
        <v>1226</v>
      </c>
      <c r="F244" s="157" t="s">
        <v>1248</v>
      </c>
      <c r="G244" s="159">
        <v>3320000</v>
      </c>
      <c r="H244" s="156">
        <v>4.32</v>
      </c>
      <c r="I244" s="156" t="s">
        <v>255</v>
      </c>
      <c r="J244" s="156" t="s">
        <v>273</v>
      </c>
      <c r="K244" s="156" t="s">
        <v>257</v>
      </c>
      <c r="L244" s="156" t="s">
        <v>274</v>
      </c>
    </row>
    <row r="245" spans="1:12">
      <c r="A245" s="156">
        <v>244</v>
      </c>
      <c r="B245" s="157" t="s">
        <v>271</v>
      </c>
      <c r="C245" s="157" t="s">
        <v>539</v>
      </c>
      <c r="D245" s="158">
        <v>43333</v>
      </c>
      <c r="E245" s="156" t="s">
        <v>1226</v>
      </c>
      <c r="F245" s="157" t="s">
        <v>1247</v>
      </c>
      <c r="G245" s="159">
        <v>3680000</v>
      </c>
      <c r="H245" s="156">
        <v>5.53</v>
      </c>
      <c r="I245" s="156" t="s">
        <v>255</v>
      </c>
      <c r="J245" s="156" t="s">
        <v>300</v>
      </c>
      <c r="K245" s="156" t="s">
        <v>262</v>
      </c>
      <c r="L245" s="156" t="s">
        <v>283</v>
      </c>
    </row>
    <row r="246" spans="1:12">
      <c r="A246" s="156">
        <v>245</v>
      </c>
      <c r="B246" s="157" t="s">
        <v>301</v>
      </c>
      <c r="C246" s="157" t="s">
        <v>540</v>
      </c>
      <c r="D246" s="158">
        <v>43767</v>
      </c>
      <c r="E246" s="156" t="s">
        <v>1227</v>
      </c>
      <c r="F246" s="157" t="s">
        <v>1247</v>
      </c>
      <c r="G246" s="159">
        <v>2390000</v>
      </c>
      <c r="H246" s="156">
        <v>4.8499999999999996</v>
      </c>
      <c r="I246" s="156" t="s">
        <v>255</v>
      </c>
      <c r="J246" s="156" t="s">
        <v>304</v>
      </c>
      <c r="K246" s="156" t="s">
        <v>257</v>
      </c>
      <c r="L246" s="156" t="s">
        <v>267</v>
      </c>
    </row>
    <row r="247" spans="1:12">
      <c r="A247" s="156">
        <v>246</v>
      </c>
      <c r="B247" s="157" t="s">
        <v>293</v>
      </c>
      <c r="C247" s="157" t="s">
        <v>541</v>
      </c>
      <c r="D247" s="158">
        <v>44037</v>
      </c>
      <c r="E247" s="156" t="s">
        <v>1226</v>
      </c>
      <c r="F247" s="157" t="s">
        <v>1250</v>
      </c>
      <c r="G247" s="159">
        <v>4810000</v>
      </c>
      <c r="H247" s="156">
        <v>6.43</v>
      </c>
      <c r="I247" s="156" t="s">
        <v>25</v>
      </c>
      <c r="J247" s="156" t="s">
        <v>332</v>
      </c>
      <c r="K247" s="156" t="s">
        <v>257</v>
      </c>
      <c r="L247" s="156" t="s">
        <v>258</v>
      </c>
    </row>
    <row r="248" spans="1:12">
      <c r="A248" s="156">
        <v>247</v>
      </c>
      <c r="B248" s="157" t="s">
        <v>284</v>
      </c>
      <c r="C248" s="157" t="s">
        <v>542</v>
      </c>
      <c r="D248" s="158">
        <v>43891</v>
      </c>
      <c r="E248" s="156" t="s">
        <v>1226</v>
      </c>
      <c r="F248" s="157" t="s">
        <v>1250</v>
      </c>
      <c r="G248" s="159">
        <v>4040000</v>
      </c>
      <c r="H248" s="156">
        <v>10.38</v>
      </c>
      <c r="I248" s="156" t="s">
        <v>260</v>
      </c>
      <c r="J248" s="156" t="s">
        <v>269</v>
      </c>
      <c r="K248" s="156" t="s">
        <v>262</v>
      </c>
      <c r="L248" s="156" t="s">
        <v>270</v>
      </c>
    </row>
    <row r="249" spans="1:12">
      <c r="A249" s="156">
        <v>248</v>
      </c>
      <c r="B249" s="157" t="s">
        <v>271</v>
      </c>
      <c r="C249" s="157" t="s">
        <v>543</v>
      </c>
      <c r="D249" s="158">
        <v>43413</v>
      </c>
      <c r="E249" s="156" t="s">
        <v>1227</v>
      </c>
      <c r="F249" s="157" t="s">
        <v>1248</v>
      </c>
      <c r="G249" s="159">
        <v>2520000</v>
      </c>
      <c r="H249" s="156">
        <v>9.77</v>
      </c>
      <c r="I249" s="156" t="s">
        <v>255</v>
      </c>
      <c r="J249" s="156" t="s">
        <v>282</v>
      </c>
      <c r="K249" s="156" t="s">
        <v>262</v>
      </c>
      <c r="L249" s="156" t="s">
        <v>283</v>
      </c>
    </row>
    <row r="250" spans="1:12">
      <c r="A250" s="156">
        <v>249</v>
      </c>
      <c r="B250" s="157" t="s">
        <v>311</v>
      </c>
      <c r="C250" s="157" t="s">
        <v>544</v>
      </c>
      <c r="D250" s="158">
        <v>43668</v>
      </c>
      <c r="E250" s="156" t="s">
        <v>1226</v>
      </c>
      <c r="F250" s="157" t="s">
        <v>1258</v>
      </c>
      <c r="G250" s="159">
        <v>4530000</v>
      </c>
      <c r="H250" s="156">
        <v>9.48</v>
      </c>
      <c r="I250" s="156" t="s">
        <v>25</v>
      </c>
      <c r="J250" s="156" t="s">
        <v>256</v>
      </c>
      <c r="K250" s="156" t="s">
        <v>257</v>
      </c>
      <c r="L250" s="156" t="s">
        <v>258</v>
      </c>
    </row>
    <row r="251" spans="1:12">
      <c r="A251" s="156">
        <v>250</v>
      </c>
      <c r="B251" s="157" t="s">
        <v>296</v>
      </c>
      <c r="C251" s="157" t="s">
        <v>545</v>
      </c>
      <c r="D251" s="158">
        <v>43306</v>
      </c>
      <c r="E251" s="156" t="s">
        <v>1227</v>
      </c>
      <c r="F251" s="157" t="s">
        <v>1249</v>
      </c>
      <c r="G251" s="159">
        <v>2830000</v>
      </c>
      <c r="H251" s="156">
        <v>9.7799999999999994</v>
      </c>
      <c r="I251" s="156" t="s">
        <v>25</v>
      </c>
      <c r="J251" s="156" t="s">
        <v>261</v>
      </c>
      <c r="K251" s="156" t="s">
        <v>262</v>
      </c>
      <c r="L251" s="156" t="s">
        <v>263</v>
      </c>
    </row>
    <row r="252" spans="1:12">
      <c r="A252" s="156">
        <v>251</v>
      </c>
      <c r="B252" s="157" t="s">
        <v>296</v>
      </c>
      <c r="C252" s="157" t="s">
        <v>546</v>
      </c>
      <c r="D252" s="158">
        <v>43392</v>
      </c>
      <c r="E252" s="156" t="s">
        <v>1226</v>
      </c>
      <c r="F252" s="157" t="s">
        <v>1247</v>
      </c>
      <c r="G252" s="159">
        <v>1920000</v>
      </c>
      <c r="H252" s="156">
        <v>10.96</v>
      </c>
      <c r="I252" s="156" t="s">
        <v>25</v>
      </c>
      <c r="J252" s="156" t="s">
        <v>273</v>
      </c>
      <c r="K252" s="156" t="s">
        <v>257</v>
      </c>
      <c r="L252" s="156" t="s">
        <v>274</v>
      </c>
    </row>
    <row r="253" spans="1:12">
      <c r="A253" s="156">
        <v>252</v>
      </c>
      <c r="B253" s="157" t="s">
        <v>284</v>
      </c>
      <c r="C253" s="157" t="s">
        <v>547</v>
      </c>
      <c r="D253" s="158">
        <v>44105</v>
      </c>
      <c r="E253" s="156" t="s">
        <v>1227</v>
      </c>
      <c r="F253" s="157" t="s">
        <v>1247</v>
      </c>
      <c r="G253" s="159">
        <v>4470000</v>
      </c>
      <c r="H253" s="156">
        <v>10.16</v>
      </c>
      <c r="I253" s="156" t="s">
        <v>255</v>
      </c>
      <c r="J253" s="156" t="s">
        <v>346</v>
      </c>
      <c r="K253" s="156" t="s">
        <v>262</v>
      </c>
      <c r="L253" s="156" t="s">
        <v>283</v>
      </c>
    </row>
    <row r="254" spans="1:12">
      <c r="A254" s="156">
        <v>253</v>
      </c>
      <c r="B254" s="157" t="s">
        <v>296</v>
      </c>
      <c r="C254" s="157" t="s">
        <v>548</v>
      </c>
      <c r="D254" s="158">
        <v>43695</v>
      </c>
      <c r="E254" s="156" t="s">
        <v>1227</v>
      </c>
      <c r="F254" s="157" t="s">
        <v>1258</v>
      </c>
      <c r="G254" s="159">
        <v>2670000</v>
      </c>
      <c r="H254" s="156">
        <v>6.88</v>
      </c>
      <c r="I254" s="156" t="s">
        <v>255</v>
      </c>
      <c r="J254" s="156" t="s">
        <v>300</v>
      </c>
      <c r="K254" s="156" t="s">
        <v>262</v>
      </c>
      <c r="L254" s="156" t="s">
        <v>283</v>
      </c>
    </row>
    <row r="255" spans="1:12">
      <c r="A255" s="156">
        <v>254</v>
      </c>
      <c r="B255" s="157" t="s">
        <v>287</v>
      </c>
      <c r="C255" s="157" t="s">
        <v>549</v>
      </c>
      <c r="D255" s="158">
        <v>44012</v>
      </c>
      <c r="E255" s="156" t="s">
        <v>1226</v>
      </c>
      <c r="F255" s="157" t="s">
        <v>1247</v>
      </c>
      <c r="G255" s="159">
        <v>1800000</v>
      </c>
      <c r="H255" s="156">
        <v>7.02</v>
      </c>
      <c r="I255" s="156" t="s">
        <v>25</v>
      </c>
      <c r="J255" s="156" t="s">
        <v>329</v>
      </c>
      <c r="K255" s="156" t="s">
        <v>257</v>
      </c>
      <c r="L255" s="156" t="s">
        <v>274</v>
      </c>
    </row>
    <row r="256" spans="1:12">
      <c r="A256" s="156">
        <v>255</v>
      </c>
      <c r="B256" s="157" t="s">
        <v>264</v>
      </c>
      <c r="C256" s="157" t="s">
        <v>550</v>
      </c>
      <c r="D256" s="158">
        <v>43434</v>
      </c>
      <c r="E256" s="156" t="s">
        <v>1226</v>
      </c>
      <c r="F256" s="157" t="s">
        <v>1247</v>
      </c>
      <c r="G256" s="159">
        <v>3700000</v>
      </c>
      <c r="H256" s="156">
        <v>8.68</v>
      </c>
      <c r="I256" s="156" t="s">
        <v>25</v>
      </c>
      <c r="J256" s="156" t="s">
        <v>289</v>
      </c>
      <c r="K256" s="156" t="s">
        <v>257</v>
      </c>
      <c r="L256" s="156" t="s">
        <v>258</v>
      </c>
    </row>
    <row r="257" spans="1:12">
      <c r="A257" s="156">
        <v>256</v>
      </c>
      <c r="B257" s="157" t="s">
        <v>311</v>
      </c>
      <c r="C257" s="157" t="s">
        <v>551</v>
      </c>
      <c r="D257" s="158">
        <v>43304</v>
      </c>
      <c r="E257" s="156" t="s">
        <v>1226</v>
      </c>
      <c r="F257" s="157" t="s">
        <v>1250</v>
      </c>
      <c r="G257" s="159">
        <v>2040000</v>
      </c>
      <c r="H257" s="156">
        <v>5.84</v>
      </c>
      <c r="I257" s="156" t="s">
        <v>255</v>
      </c>
      <c r="J257" s="156" t="s">
        <v>273</v>
      </c>
      <c r="K257" s="156" t="s">
        <v>257</v>
      </c>
      <c r="L257" s="156" t="s">
        <v>274</v>
      </c>
    </row>
    <row r="258" spans="1:12">
      <c r="A258" s="156">
        <v>257</v>
      </c>
      <c r="B258" s="157" t="s">
        <v>287</v>
      </c>
      <c r="C258" s="157" t="s">
        <v>552</v>
      </c>
      <c r="D258" s="158">
        <v>43463</v>
      </c>
      <c r="E258" s="156" t="s">
        <v>1227</v>
      </c>
      <c r="F258" s="157" t="s">
        <v>1248</v>
      </c>
      <c r="G258" s="159">
        <v>3480000</v>
      </c>
      <c r="H258" s="156">
        <v>9.4700000000000006</v>
      </c>
      <c r="I258" s="156" t="s">
        <v>260</v>
      </c>
      <c r="J258" s="156" t="s">
        <v>346</v>
      </c>
      <c r="K258" s="156" t="s">
        <v>262</v>
      </c>
      <c r="L258" s="156" t="s">
        <v>283</v>
      </c>
    </row>
    <row r="259" spans="1:12">
      <c r="A259" s="156">
        <v>258</v>
      </c>
      <c r="B259" s="157" t="s">
        <v>264</v>
      </c>
      <c r="C259" s="157" t="s">
        <v>553</v>
      </c>
      <c r="D259" s="158">
        <v>43680</v>
      </c>
      <c r="E259" s="156" t="s">
        <v>1226</v>
      </c>
      <c r="F259" s="157" t="s">
        <v>1249</v>
      </c>
      <c r="G259" s="159">
        <v>4410000</v>
      </c>
      <c r="H259" s="156">
        <v>7.49</v>
      </c>
      <c r="I259" s="156" t="s">
        <v>255</v>
      </c>
      <c r="J259" s="156" t="s">
        <v>308</v>
      </c>
      <c r="K259" s="156" t="s">
        <v>262</v>
      </c>
      <c r="L259" s="156" t="s">
        <v>270</v>
      </c>
    </row>
    <row r="260" spans="1:12">
      <c r="A260" s="156">
        <v>259</v>
      </c>
      <c r="B260" s="157" t="s">
        <v>311</v>
      </c>
      <c r="C260" s="157" t="s">
        <v>554</v>
      </c>
      <c r="D260" s="158">
        <v>44115</v>
      </c>
      <c r="E260" s="156" t="s">
        <v>1227</v>
      </c>
      <c r="F260" s="157" t="s">
        <v>1258</v>
      </c>
      <c r="G260" s="159">
        <v>2390000</v>
      </c>
      <c r="H260" s="156">
        <v>7.93</v>
      </c>
      <c r="I260" s="156" t="s">
        <v>255</v>
      </c>
      <c r="J260" s="156" t="s">
        <v>282</v>
      </c>
      <c r="K260" s="156" t="s">
        <v>262</v>
      </c>
      <c r="L260" s="156" t="s">
        <v>283</v>
      </c>
    </row>
    <row r="261" spans="1:12">
      <c r="A261" s="156">
        <v>260</v>
      </c>
      <c r="B261" s="157" t="s">
        <v>293</v>
      </c>
      <c r="C261" s="157" t="s">
        <v>555</v>
      </c>
      <c r="D261" s="158">
        <v>43962</v>
      </c>
      <c r="E261" s="156" t="s">
        <v>1226</v>
      </c>
      <c r="F261" s="157" t="s">
        <v>1249</v>
      </c>
      <c r="G261" s="159">
        <v>1970000</v>
      </c>
      <c r="H261" s="156">
        <v>5.78</v>
      </c>
      <c r="I261" s="156" t="s">
        <v>260</v>
      </c>
      <c r="J261" s="156" t="s">
        <v>261</v>
      </c>
      <c r="K261" s="156" t="s">
        <v>262</v>
      </c>
      <c r="L261" s="156" t="s">
        <v>263</v>
      </c>
    </row>
    <row r="262" spans="1:12">
      <c r="A262" s="156">
        <v>261</v>
      </c>
      <c r="B262" s="157" t="s">
        <v>293</v>
      </c>
      <c r="C262" s="157" t="s">
        <v>556</v>
      </c>
      <c r="D262" s="158">
        <v>43684</v>
      </c>
      <c r="E262" s="156" t="s">
        <v>1227</v>
      </c>
      <c r="F262" s="157" t="s">
        <v>1249</v>
      </c>
      <c r="G262" s="159">
        <v>4370000</v>
      </c>
      <c r="H262" s="156">
        <v>8.08</v>
      </c>
      <c r="I262" s="156" t="s">
        <v>255</v>
      </c>
      <c r="J262" s="156" t="s">
        <v>289</v>
      </c>
      <c r="K262" s="156" t="s">
        <v>257</v>
      </c>
      <c r="L262" s="156" t="s">
        <v>258</v>
      </c>
    </row>
    <row r="263" spans="1:12">
      <c r="A263" s="156">
        <v>262</v>
      </c>
      <c r="B263" s="157" t="s">
        <v>311</v>
      </c>
      <c r="C263" s="157" t="s">
        <v>557</v>
      </c>
      <c r="D263" s="158">
        <v>43496</v>
      </c>
      <c r="E263" s="156" t="s">
        <v>1227</v>
      </c>
      <c r="F263" s="157" t="s">
        <v>1248</v>
      </c>
      <c r="G263" s="159">
        <v>4970000</v>
      </c>
      <c r="H263" s="156">
        <v>8.52</v>
      </c>
      <c r="I263" s="156" t="s">
        <v>255</v>
      </c>
      <c r="J263" s="156" t="s">
        <v>304</v>
      </c>
      <c r="K263" s="156" t="s">
        <v>257</v>
      </c>
      <c r="L263" s="156" t="s">
        <v>267</v>
      </c>
    </row>
    <row r="264" spans="1:12">
      <c r="A264" s="156">
        <v>263</v>
      </c>
      <c r="B264" s="157" t="s">
        <v>311</v>
      </c>
      <c r="C264" s="157" t="s">
        <v>558</v>
      </c>
      <c r="D264" s="158">
        <v>43538</v>
      </c>
      <c r="E264" s="156" t="s">
        <v>1226</v>
      </c>
      <c r="F264" s="157" t="s">
        <v>1247</v>
      </c>
      <c r="G264" s="159">
        <v>3870000</v>
      </c>
      <c r="H264" s="156">
        <v>5.16</v>
      </c>
      <c r="I264" s="156" t="s">
        <v>25</v>
      </c>
      <c r="J264" s="156" t="s">
        <v>278</v>
      </c>
      <c r="K264" s="156" t="s">
        <v>279</v>
      </c>
      <c r="L264" s="156" t="s">
        <v>279</v>
      </c>
    </row>
    <row r="265" spans="1:12">
      <c r="A265" s="156">
        <v>264</v>
      </c>
      <c r="B265" s="157" t="s">
        <v>280</v>
      </c>
      <c r="C265" s="157" t="s">
        <v>559</v>
      </c>
      <c r="D265" s="158">
        <v>43434</v>
      </c>
      <c r="E265" s="156" t="s">
        <v>1226</v>
      </c>
      <c r="F265" s="157" t="s">
        <v>1250</v>
      </c>
      <c r="G265" s="159">
        <v>1860000</v>
      </c>
      <c r="H265" s="156">
        <v>6.1</v>
      </c>
      <c r="I265" s="156" t="s">
        <v>260</v>
      </c>
      <c r="J265" s="156" t="s">
        <v>295</v>
      </c>
      <c r="K265" s="156" t="s">
        <v>262</v>
      </c>
      <c r="L265" s="156" t="s">
        <v>270</v>
      </c>
    </row>
    <row r="266" spans="1:12">
      <c r="A266" s="156">
        <v>265</v>
      </c>
      <c r="B266" s="157" t="s">
        <v>280</v>
      </c>
      <c r="C266" s="157" t="s">
        <v>560</v>
      </c>
      <c r="D266" s="158">
        <v>43714</v>
      </c>
      <c r="E266" s="156" t="s">
        <v>1226</v>
      </c>
      <c r="F266" s="157" t="s">
        <v>1249</v>
      </c>
      <c r="G266" s="159">
        <v>2780000</v>
      </c>
      <c r="H266" s="156">
        <v>11.08</v>
      </c>
      <c r="I266" s="156" t="s">
        <v>260</v>
      </c>
      <c r="J266" s="156" t="s">
        <v>329</v>
      </c>
      <c r="K266" s="156" t="s">
        <v>257</v>
      </c>
      <c r="L266" s="156" t="s">
        <v>274</v>
      </c>
    </row>
    <row r="267" spans="1:12">
      <c r="A267" s="156">
        <v>266</v>
      </c>
      <c r="B267" s="157" t="s">
        <v>311</v>
      </c>
      <c r="C267" s="157" t="s">
        <v>561</v>
      </c>
      <c r="D267" s="158">
        <v>43643</v>
      </c>
      <c r="E267" s="156" t="s">
        <v>1226</v>
      </c>
      <c r="F267" s="157" t="s">
        <v>1250</v>
      </c>
      <c r="G267" s="159">
        <v>4860000</v>
      </c>
      <c r="H267" s="156">
        <v>8.42</v>
      </c>
      <c r="I267" s="156" t="s">
        <v>255</v>
      </c>
      <c r="J267" s="156" t="s">
        <v>304</v>
      </c>
      <c r="K267" s="156" t="s">
        <v>257</v>
      </c>
      <c r="L267" s="156" t="s">
        <v>267</v>
      </c>
    </row>
    <row r="268" spans="1:12">
      <c r="A268" s="156">
        <v>267</v>
      </c>
      <c r="B268" s="157" t="s">
        <v>293</v>
      </c>
      <c r="C268" s="157" t="s">
        <v>562</v>
      </c>
      <c r="D268" s="158">
        <v>43434</v>
      </c>
      <c r="E268" s="156" t="s">
        <v>1227</v>
      </c>
      <c r="F268" s="157" t="s">
        <v>1249</v>
      </c>
      <c r="G268" s="159">
        <v>1460000</v>
      </c>
      <c r="H268" s="156">
        <v>6.34</v>
      </c>
      <c r="I268" s="156" t="s">
        <v>260</v>
      </c>
      <c r="J268" s="156" t="s">
        <v>298</v>
      </c>
      <c r="K268" s="156" t="s">
        <v>262</v>
      </c>
      <c r="L268" s="156" t="s">
        <v>263</v>
      </c>
    </row>
    <row r="269" spans="1:12">
      <c r="A269" s="156">
        <v>268</v>
      </c>
      <c r="B269" s="157" t="s">
        <v>287</v>
      </c>
      <c r="C269" s="157" t="s">
        <v>563</v>
      </c>
      <c r="D269" s="158">
        <v>44080</v>
      </c>
      <c r="E269" s="156" t="s">
        <v>1226</v>
      </c>
      <c r="F269" s="157" t="s">
        <v>1250</v>
      </c>
      <c r="G269" s="159">
        <v>1450000</v>
      </c>
      <c r="H269" s="156">
        <v>10.34</v>
      </c>
      <c r="I269" s="156" t="s">
        <v>255</v>
      </c>
      <c r="J269" s="156" t="s">
        <v>308</v>
      </c>
      <c r="K269" s="156" t="s">
        <v>262</v>
      </c>
      <c r="L269" s="156" t="s">
        <v>270</v>
      </c>
    </row>
    <row r="270" spans="1:12">
      <c r="A270" s="156">
        <v>269</v>
      </c>
      <c r="B270" s="157" t="s">
        <v>296</v>
      </c>
      <c r="C270" s="157" t="s">
        <v>564</v>
      </c>
      <c r="D270" s="158">
        <v>43537</v>
      </c>
      <c r="E270" s="156" t="s">
        <v>1227</v>
      </c>
      <c r="F270" s="157" t="s">
        <v>1250</v>
      </c>
      <c r="G270" s="159">
        <v>1360000</v>
      </c>
      <c r="H270" s="156">
        <v>4.18</v>
      </c>
      <c r="I270" s="156" t="s">
        <v>255</v>
      </c>
      <c r="J270" s="156" t="s">
        <v>332</v>
      </c>
      <c r="K270" s="156" t="s">
        <v>257</v>
      </c>
      <c r="L270" s="156" t="s">
        <v>258</v>
      </c>
    </row>
    <row r="271" spans="1:12">
      <c r="A271" s="156">
        <v>270</v>
      </c>
      <c r="B271" s="157" t="s">
        <v>311</v>
      </c>
      <c r="C271" s="157" t="s">
        <v>565</v>
      </c>
      <c r="D271" s="158">
        <v>44056</v>
      </c>
      <c r="E271" s="156" t="s">
        <v>1227</v>
      </c>
      <c r="F271" s="157" t="s">
        <v>1249</v>
      </c>
      <c r="G271" s="159">
        <v>1750000</v>
      </c>
      <c r="H271" s="156">
        <v>8.65</v>
      </c>
      <c r="I271" s="156" t="s">
        <v>255</v>
      </c>
      <c r="J271" s="156" t="s">
        <v>329</v>
      </c>
      <c r="K271" s="156" t="s">
        <v>257</v>
      </c>
      <c r="L271" s="156" t="s">
        <v>274</v>
      </c>
    </row>
    <row r="272" spans="1:12">
      <c r="A272" s="156">
        <v>271</v>
      </c>
      <c r="B272" s="157" t="s">
        <v>284</v>
      </c>
      <c r="C272" s="157" t="s">
        <v>566</v>
      </c>
      <c r="D272" s="158">
        <v>44009</v>
      </c>
      <c r="E272" s="156" t="s">
        <v>1226</v>
      </c>
      <c r="F272" s="157" t="s">
        <v>1249</v>
      </c>
      <c r="G272" s="159">
        <v>4020000</v>
      </c>
      <c r="H272" s="156">
        <v>4.4800000000000004</v>
      </c>
      <c r="I272" s="156" t="s">
        <v>25</v>
      </c>
      <c r="J272" s="156" t="s">
        <v>304</v>
      </c>
      <c r="K272" s="156" t="s">
        <v>257</v>
      </c>
      <c r="L272" s="156" t="s">
        <v>267</v>
      </c>
    </row>
    <row r="273" spans="1:12">
      <c r="A273" s="156">
        <v>272</v>
      </c>
      <c r="B273" s="157" t="s">
        <v>264</v>
      </c>
      <c r="C273" s="157" t="s">
        <v>567</v>
      </c>
      <c r="D273" s="158">
        <v>43475</v>
      </c>
      <c r="E273" s="156" t="s">
        <v>1227</v>
      </c>
      <c r="F273" s="157" t="s">
        <v>1258</v>
      </c>
      <c r="G273" s="159">
        <v>4240000</v>
      </c>
      <c r="H273" s="156">
        <v>7.38</v>
      </c>
      <c r="I273" s="156" t="s">
        <v>25</v>
      </c>
      <c r="J273" s="156" t="s">
        <v>286</v>
      </c>
      <c r="K273" s="156" t="s">
        <v>257</v>
      </c>
      <c r="L273" s="156" t="s">
        <v>274</v>
      </c>
    </row>
    <row r="274" spans="1:12">
      <c r="A274" s="156">
        <v>273</v>
      </c>
      <c r="B274" s="157" t="s">
        <v>296</v>
      </c>
      <c r="C274" s="157" t="s">
        <v>568</v>
      </c>
      <c r="D274" s="158">
        <v>43654</v>
      </c>
      <c r="E274" s="156" t="s">
        <v>1226</v>
      </c>
      <c r="F274" s="157" t="s">
        <v>1247</v>
      </c>
      <c r="G274" s="159">
        <v>4430000</v>
      </c>
      <c r="H274" s="156">
        <v>8.99</v>
      </c>
      <c r="I274" s="156" t="s">
        <v>255</v>
      </c>
      <c r="J274" s="156" t="s">
        <v>332</v>
      </c>
      <c r="K274" s="156" t="s">
        <v>257</v>
      </c>
      <c r="L274" s="156" t="s">
        <v>258</v>
      </c>
    </row>
    <row r="275" spans="1:12">
      <c r="A275" s="156">
        <v>274</v>
      </c>
      <c r="B275" s="157" t="s">
        <v>284</v>
      </c>
      <c r="C275" s="157" t="s">
        <v>569</v>
      </c>
      <c r="D275" s="158">
        <v>43362</v>
      </c>
      <c r="E275" s="156" t="s">
        <v>1227</v>
      </c>
      <c r="F275" s="157" t="s">
        <v>1248</v>
      </c>
      <c r="G275" s="159">
        <v>2220000</v>
      </c>
      <c r="H275" s="156">
        <v>8.0500000000000007</v>
      </c>
      <c r="I275" s="156" t="s">
        <v>260</v>
      </c>
      <c r="J275" s="156" t="s">
        <v>300</v>
      </c>
      <c r="K275" s="156" t="s">
        <v>262</v>
      </c>
      <c r="L275" s="156" t="s">
        <v>283</v>
      </c>
    </row>
    <row r="276" spans="1:12">
      <c r="A276" s="156">
        <v>275</v>
      </c>
      <c r="B276" s="157" t="s">
        <v>264</v>
      </c>
      <c r="C276" s="157" t="s">
        <v>570</v>
      </c>
      <c r="D276" s="158">
        <v>44057</v>
      </c>
      <c r="E276" s="156" t="s">
        <v>1226</v>
      </c>
      <c r="F276" s="157" t="s">
        <v>1249</v>
      </c>
      <c r="G276" s="159">
        <v>2800000</v>
      </c>
      <c r="H276" s="156">
        <v>7.68</v>
      </c>
      <c r="I276" s="156" t="s">
        <v>25</v>
      </c>
      <c r="J276" s="156" t="s">
        <v>295</v>
      </c>
      <c r="K276" s="156" t="s">
        <v>262</v>
      </c>
      <c r="L276" s="156" t="s">
        <v>270</v>
      </c>
    </row>
    <row r="277" spans="1:12">
      <c r="A277" s="156">
        <v>276</v>
      </c>
      <c r="B277" s="157" t="s">
        <v>296</v>
      </c>
      <c r="C277" s="157" t="s">
        <v>571</v>
      </c>
      <c r="D277" s="158">
        <v>43744</v>
      </c>
      <c r="E277" s="156" t="s">
        <v>1226</v>
      </c>
      <c r="F277" s="157" t="s">
        <v>1251</v>
      </c>
      <c r="G277" s="159">
        <v>2280000</v>
      </c>
      <c r="H277" s="156">
        <v>8.36</v>
      </c>
      <c r="I277" s="156" t="s">
        <v>255</v>
      </c>
      <c r="J277" s="156" t="s">
        <v>332</v>
      </c>
      <c r="K277" s="156" t="s">
        <v>257</v>
      </c>
      <c r="L277" s="156" t="s">
        <v>258</v>
      </c>
    </row>
    <row r="278" spans="1:12">
      <c r="A278" s="156">
        <v>277</v>
      </c>
      <c r="B278" s="157" t="s">
        <v>264</v>
      </c>
      <c r="C278" s="157" t="s">
        <v>572</v>
      </c>
      <c r="D278" s="158">
        <v>43510</v>
      </c>
      <c r="E278" s="156" t="s">
        <v>1227</v>
      </c>
      <c r="F278" s="157" t="s">
        <v>1249</v>
      </c>
      <c r="G278" s="159">
        <v>4560000</v>
      </c>
      <c r="H278" s="156">
        <v>10.94</v>
      </c>
      <c r="I278" s="156" t="s">
        <v>25</v>
      </c>
      <c r="J278" s="156" t="s">
        <v>295</v>
      </c>
      <c r="K278" s="156" t="s">
        <v>262</v>
      </c>
      <c r="L278" s="156" t="s">
        <v>270</v>
      </c>
    </row>
    <row r="279" spans="1:12">
      <c r="A279" s="156">
        <v>278</v>
      </c>
      <c r="B279" s="157" t="s">
        <v>311</v>
      </c>
      <c r="C279" s="157" t="s">
        <v>573</v>
      </c>
      <c r="D279" s="158">
        <v>43994</v>
      </c>
      <c r="E279" s="156" t="s">
        <v>1226</v>
      </c>
      <c r="F279" s="157" t="s">
        <v>1250</v>
      </c>
      <c r="G279" s="159">
        <v>2380000</v>
      </c>
      <c r="H279" s="156">
        <v>9.68</v>
      </c>
      <c r="I279" s="156" t="s">
        <v>255</v>
      </c>
      <c r="J279" s="156" t="s">
        <v>332</v>
      </c>
      <c r="K279" s="156" t="s">
        <v>257</v>
      </c>
      <c r="L279" s="156" t="s">
        <v>258</v>
      </c>
    </row>
    <row r="280" spans="1:12">
      <c r="A280" s="156">
        <v>279</v>
      </c>
      <c r="B280" s="157" t="s">
        <v>287</v>
      </c>
      <c r="C280" s="157" t="s">
        <v>574</v>
      </c>
      <c r="D280" s="158">
        <v>43241</v>
      </c>
      <c r="E280" s="156" t="s">
        <v>1227</v>
      </c>
      <c r="F280" s="157" t="s">
        <v>1249</v>
      </c>
      <c r="G280" s="159">
        <v>4870000</v>
      </c>
      <c r="H280" s="156">
        <v>8.3699999999999992</v>
      </c>
      <c r="I280" s="156" t="s">
        <v>255</v>
      </c>
      <c r="J280" s="156" t="s">
        <v>346</v>
      </c>
      <c r="K280" s="156" t="s">
        <v>262</v>
      </c>
      <c r="L280" s="156" t="s">
        <v>283</v>
      </c>
    </row>
    <row r="281" spans="1:12">
      <c r="A281" s="156">
        <v>280</v>
      </c>
      <c r="B281" s="157" t="s">
        <v>293</v>
      </c>
      <c r="C281" s="157" t="s">
        <v>575</v>
      </c>
      <c r="D281" s="158">
        <v>43205</v>
      </c>
      <c r="E281" s="156" t="s">
        <v>1226</v>
      </c>
      <c r="F281" s="157" t="s">
        <v>1249</v>
      </c>
      <c r="G281" s="159">
        <v>2970000</v>
      </c>
      <c r="H281" s="156">
        <v>10.68</v>
      </c>
      <c r="I281" s="156" t="s">
        <v>260</v>
      </c>
      <c r="J281" s="156" t="s">
        <v>346</v>
      </c>
      <c r="K281" s="156" t="s">
        <v>262</v>
      </c>
      <c r="L281" s="156" t="s">
        <v>283</v>
      </c>
    </row>
    <row r="282" spans="1:12">
      <c r="A282" s="156">
        <v>281</v>
      </c>
      <c r="B282" s="157" t="s">
        <v>284</v>
      </c>
      <c r="C282" s="157" t="s">
        <v>576</v>
      </c>
      <c r="D282" s="158">
        <v>43865</v>
      </c>
      <c r="E282" s="156" t="s">
        <v>1226</v>
      </c>
      <c r="F282" s="157" t="s">
        <v>1248</v>
      </c>
      <c r="G282" s="159">
        <v>2260000</v>
      </c>
      <c r="H282" s="156">
        <v>4.8600000000000003</v>
      </c>
      <c r="I282" s="156" t="s">
        <v>255</v>
      </c>
      <c r="J282" s="156" t="s">
        <v>266</v>
      </c>
      <c r="K282" s="156" t="s">
        <v>257</v>
      </c>
      <c r="L282" s="156" t="s">
        <v>267</v>
      </c>
    </row>
    <row r="283" spans="1:12">
      <c r="A283" s="156">
        <v>282</v>
      </c>
      <c r="B283" s="157" t="s">
        <v>293</v>
      </c>
      <c r="C283" s="157" t="s">
        <v>577</v>
      </c>
      <c r="D283" s="158">
        <v>43346</v>
      </c>
      <c r="E283" s="156" t="s">
        <v>1227</v>
      </c>
      <c r="F283" s="157" t="s">
        <v>1249</v>
      </c>
      <c r="G283" s="159">
        <v>3430000</v>
      </c>
      <c r="H283" s="156">
        <v>6.23</v>
      </c>
      <c r="I283" s="156" t="s">
        <v>260</v>
      </c>
      <c r="J283" s="156" t="s">
        <v>295</v>
      </c>
      <c r="K283" s="156" t="s">
        <v>262</v>
      </c>
      <c r="L283" s="156" t="s">
        <v>270</v>
      </c>
    </row>
    <row r="284" spans="1:12">
      <c r="A284" s="156">
        <v>283</v>
      </c>
      <c r="B284" s="157" t="s">
        <v>311</v>
      </c>
      <c r="C284" s="157" t="s">
        <v>578</v>
      </c>
      <c r="D284" s="158">
        <v>43785</v>
      </c>
      <c r="E284" s="156" t="s">
        <v>1226</v>
      </c>
      <c r="F284" s="157" t="s">
        <v>1249</v>
      </c>
      <c r="G284" s="159">
        <v>3970000</v>
      </c>
      <c r="H284" s="156">
        <v>10.88</v>
      </c>
      <c r="I284" s="156" t="s">
        <v>260</v>
      </c>
      <c r="J284" s="156" t="s">
        <v>273</v>
      </c>
      <c r="K284" s="156" t="s">
        <v>257</v>
      </c>
      <c r="L284" s="156" t="s">
        <v>274</v>
      </c>
    </row>
    <row r="285" spans="1:12">
      <c r="A285" s="156">
        <v>284</v>
      </c>
      <c r="B285" s="157" t="s">
        <v>253</v>
      </c>
      <c r="C285" s="157" t="s">
        <v>579</v>
      </c>
      <c r="D285" s="158">
        <v>43722</v>
      </c>
      <c r="E285" s="156" t="s">
        <v>1226</v>
      </c>
      <c r="F285" s="157" t="s">
        <v>1258</v>
      </c>
      <c r="G285" s="159">
        <v>3570000</v>
      </c>
      <c r="H285" s="156">
        <v>7.27</v>
      </c>
      <c r="I285" s="156" t="s">
        <v>255</v>
      </c>
      <c r="J285" s="156" t="s">
        <v>273</v>
      </c>
      <c r="K285" s="156" t="s">
        <v>257</v>
      </c>
      <c r="L285" s="156" t="s">
        <v>274</v>
      </c>
    </row>
    <row r="286" spans="1:12">
      <c r="A286" s="156">
        <v>285</v>
      </c>
      <c r="B286" s="157" t="s">
        <v>311</v>
      </c>
      <c r="C286" s="157" t="s">
        <v>580</v>
      </c>
      <c r="D286" s="158">
        <v>43761</v>
      </c>
      <c r="E286" s="156" t="s">
        <v>1226</v>
      </c>
      <c r="F286" s="157" t="s">
        <v>1249</v>
      </c>
      <c r="G286" s="159">
        <v>4170000</v>
      </c>
      <c r="H286" s="156">
        <v>9.33</v>
      </c>
      <c r="I286" s="156" t="s">
        <v>260</v>
      </c>
      <c r="J286" s="156" t="s">
        <v>295</v>
      </c>
      <c r="K286" s="156" t="s">
        <v>262</v>
      </c>
      <c r="L286" s="156" t="s">
        <v>270</v>
      </c>
    </row>
    <row r="287" spans="1:12">
      <c r="A287" s="156">
        <v>286</v>
      </c>
      <c r="B287" s="157" t="s">
        <v>296</v>
      </c>
      <c r="C287" s="157" t="s">
        <v>581</v>
      </c>
      <c r="D287" s="158">
        <v>43453</v>
      </c>
      <c r="E287" s="156" t="s">
        <v>1227</v>
      </c>
      <c r="F287" s="157" t="s">
        <v>1247</v>
      </c>
      <c r="G287" s="159">
        <v>4390000</v>
      </c>
      <c r="H287" s="156">
        <v>7.67</v>
      </c>
      <c r="I287" s="156" t="s">
        <v>255</v>
      </c>
      <c r="J287" s="156" t="s">
        <v>319</v>
      </c>
      <c r="K287" s="156" t="s">
        <v>279</v>
      </c>
      <c r="L287" s="156" t="s">
        <v>279</v>
      </c>
    </row>
    <row r="288" spans="1:12">
      <c r="A288" s="156">
        <v>287</v>
      </c>
      <c r="B288" s="157" t="s">
        <v>253</v>
      </c>
      <c r="C288" s="157" t="s">
        <v>582</v>
      </c>
      <c r="D288" s="158">
        <v>43584</v>
      </c>
      <c r="E288" s="156" t="s">
        <v>1226</v>
      </c>
      <c r="F288" s="157" t="s">
        <v>1251</v>
      </c>
      <c r="G288" s="159">
        <v>1460000</v>
      </c>
      <c r="H288" s="156">
        <v>7.77</v>
      </c>
      <c r="I288" s="156" t="s">
        <v>260</v>
      </c>
      <c r="J288" s="156" t="s">
        <v>346</v>
      </c>
      <c r="K288" s="156" t="s">
        <v>262</v>
      </c>
      <c r="L288" s="156" t="s">
        <v>283</v>
      </c>
    </row>
    <row r="289" spans="1:12">
      <c r="A289" s="156">
        <v>288</v>
      </c>
      <c r="B289" s="157" t="s">
        <v>306</v>
      </c>
      <c r="C289" s="157" t="s">
        <v>583</v>
      </c>
      <c r="D289" s="158">
        <v>43452</v>
      </c>
      <c r="E289" s="156" t="s">
        <v>1226</v>
      </c>
      <c r="F289" s="157" t="s">
        <v>1258</v>
      </c>
      <c r="G289" s="159">
        <v>1430000</v>
      </c>
      <c r="H289" s="156">
        <v>5.35</v>
      </c>
      <c r="I289" s="156" t="s">
        <v>260</v>
      </c>
      <c r="J289" s="156" t="s">
        <v>256</v>
      </c>
      <c r="K289" s="156" t="s">
        <v>257</v>
      </c>
      <c r="L289" s="156" t="s">
        <v>258</v>
      </c>
    </row>
    <row r="290" spans="1:12">
      <c r="A290" s="156">
        <v>289</v>
      </c>
      <c r="B290" s="157" t="s">
        <v>306</v>
      </c>
      <c r="C290" s="157" t="s">
        <v>584</v>
      </c>
      <c r="D290" s="158">
        <v>43709</v>
      </c>
      <c r="E290" s="156" t="s">
        <v>1226</v>
      </c>
      <c r="F290" s="157" t="s">
        <v>1249</v>
      </c>
      <c r="G290" s="159">
        <v>4490000</v>
      </c>
      <c r="H290" s="156">
        <v>6.86</v>
      </c>
      <c r="I290" s="156" t="s">
        <v>25</v>
      </c>
      <c r="J290" s="156" t="s">
        <v>329</v>
      </c>
      <c r="K290" s="156" t="s">
        <v>257</v>
      </c>
      <c r="L290" s="156" t="s">
        <v>274</v>
      </c>
    </row>
    <row r="291" spans="1:12">
      <c r="A291" s="156">
        <v>290</v>
      </c>
      <c r="B291" s="157" t="s">
        <v>284</v>
      </c>
      <c r="C291" s="157" t="s">
        <v>585</v>
      </c>
      <c r="D291" s="158">
        <v>43118</v>
      </c>
      <c r="E291" s="156" t="s">
        <v>1226</v>
      </c>
      <c r="F291" s="157" t="s">
        <v>1251</v>
      </c>
      <c r="G291" s="159">
        <v>4890000</v>
      </c>
      <c r="H291" s="156">
        <v>10.47</v>
      </c>
      <c r="I291" s="156" t="s">
        <v>260</v>
      </c>
      <c r="J291" s="156" t="s">
        <v>273</v>
      </c>
      <c r="K291" s="156" t="s">
        <v>257</v>
      </c>
      <c r="L291" s="156" t="s">
        <v>274</v>
      </c>
    </row>
    <row r="292" spans="1:12">
      <c r="A292" s="156">
        <v>291</v>
      </c>
      <c r="B292" s="157" t="s">
        <v>264</v>
      </c>
      <c r="C292" s="157" t="s">
        <v>586</v>
      </c>
      <c r="D292" s="158">
        <v>43249</v>
      </c>
      <c r="E292" s="156" t="s">
        <v>1226</v>
      </c>
      <c r="F292" s="157" t="s">
        <v>1247</v>
      </c>
      <c r="G292" s="159">
        <v>2790000</v>
      </c>
      <c r="H292" s="156">
        <v>8.0399999999999991</v>
      </c>
      <c r="I292" s="156" t="s">
        <v>25</v>
      </c>
      <c r="J292" s="156" t="s">
        <v>289</v>
      </c>
      <c r="K292" s="156" t="s">
        <v>257</v>
      </c>
      <c r="L292" s="156" t="s">
        <v>258</v>
      </c>
    </row>
    <row r="293" spans="1:12">
      <c r="A293" s="156">
        <v>292</v>
      </c>
      <c r="B293" s="157" t="s">
        <v>290</v>
      </c>
      <c r="C293" s="157" t="s">
        <v>587</v>
      </c>
      <c r="D293" s="158">
        <v>43474</v>
      </c>
      <c r="E293" s="156" t="s">
        <v>1226</v>
      </c>
      <c r="F293" s="157" t="s">
        <v>1249</v>
      </c>
      <c r="G293" s="159">
        <v>2130000</v>
      </c>
      <c r="H293" s="156">
        <v>10.4</v>
      </c>
      <c r="I293" s="156" t="s">
        <v>25</v>
      </c>
      <c r="J293" s="156" t="s">
        <v>346</v>
      </c>
      <c r="K293" s="156" t="s">
        <v>262</v>
      </c>
      <c r="L293" s="156" t="s">
        <v>283</v>
      </c>
    </row>
    <row r="294" spans="1:12">
      <c r="A294" s="156">
        <v>293</v>
      </c>
      <c r="B294" s="157" t="s">
        <v>293</v>
      </c>
      <c r="C294" s="157" t="s">
        <v>588</v>
      </c>
      <c r="D294" s="158">
        <v>43835</v>
      </c>
      <c r="E294" s="156" t="s">
        <v>1226</v>
      </c>
      <c r="F294" s="157" t="s">
        <v>1248</v>
      </c>
      <c r="G294" s="159">
        <v>2140000</v>
      </c>
      <c r="H294" s="156">
        <v>8.68</v>
      </c>
      <c r="I294" s="156" t="s">
        <v>260</v>
      </c>
      <c r="J294" s="156" t="s">
        <v>300</v>
      </c>
      <c r="K294" s="156" t="s">
        <v>262</v>
      </c>
      <c r="L294" s="156" t="s">
        <v>283</v>
      </c>
    </row>
    <row r="295" spans="1:12">
      <c r="A295" s="156">
        <v>294</v>
      </c>
      <c r="B295" s="157" t="s">
        <v>296</v>
      </c>
      <c r="C295" s="157" t="s">
        <v>589</v>
      </c>
      <c r="D295" s="158">
        <v>43339</v>
      </c>
      <c r="E295" s="156" t="s">
        <v>1226</v>
      </c>
      <c r="F295" s="157" t="s">
        <v>1248</v>
      </c>
      <c r="G295" s="159">
        <v>3220000</v>
      </c>
      <c r="H295" s="156">
        <v>7.44</v>
      </c>
      <c r="I295" s="156" t="s">
        <v>255</v>
      </c>
      <c r="J295" s="156" t="s">
        <v>261</v>
      </c>
      <c r="K295" s="156" t="s">
        <v>262</v>
      </c>
      <c r="L295" s="156" t="s">
        <v>263</v>
      </c>
    </row>
    <row r="296" spans="1:12">
      <c r="A296" s="156">
        <v>295</v>
      </c>
      <c r="B296" s="157" t="s">
        <v>293</v>
      </c>
      <c r="C296" s="157" t="s">
        <v>590</v>
      </c>
      <c r="D296" s="158">
        <v>43819</v>
      </c>
      <c r="E296" s="156" t="s">
        <v>1226</v>
      </c>
      <c r="F296" s="157" t="s">
        <v>1250</v>
      </c>
      <c r="G296" s="159">
        <v>2310000</v>
      </c>
      <c r="H296" s="156">
        <v>5.24</v>
      </c>
      <c r="I296" s="156" t="s">
        <v>25</v>
      </c>
      <c r="J296" s="156" t="s">
        <v>332</v>
      </c>
      <c r="K296" s="156" t="s">
        <v>257</v>
      </c>
      <c r="L296" s="156" t="s">
        <v>258</v>
      </c>
    </row>
    <row r="297" spans="1:12">
      <c r="A297" s="156">
        <v>296</v>
      </c>
      <c r="B297" s="157" t="s">
        <v>311</v>
      </c>
      <c r="C297" s="157" t="s">
        <v>591</v>
      </c>
      <c r="D297" s="158">
        <v>43262</v>
      </c>
      <c r="E297" s="156" t="s">
        <v>1226</v>
      </c>
      <c r="F297" s="157" t="s">
        <v>1249</v>
      </c>
      <c r="G297" s="159">
        <v>3840000</v>
      </c>
      <c r="H297" s="156">
        <v>7.41</v>
      </c>
      <c r="I297" s="156" t="s">
        <v>25</v>
      </c>
      <c r="J297" s="156" t="s">
        <v>308</v>
      </c>
      <c r="K297" s="156" t="s">
        <v>262</v>
      </c>
      <c r="L297" s="156" t="s">
        <v>270</v>
      </c>
    </row>
    <row r="298" spans="1:12">
      <c r="A298" s="156">
        <v>297</v>
      </c>
      <c r="B298" s="157" t="s">
        <v>311</v>
      </c>
      <c r="C298" s="157" t="s">
        <v>592</v>
      </c>
      <c r="D298" s="158">
        <v>44075</v>
      </c>
      <c r="E298" s="156" t="s">
        <v>1227</v>
      </c>
      <c r="F298" s="157" t="s">
        <v>1247</v>
      </c>
      <c r="G298" s="159">
        <v>3680000</v>
      </c>
      <c r="H298" s="156">
        <v>4.97</v>
      </c>
      <c r="I298" s="156" t="s">
        <v>255</v>
      </c>
      <c r="J298" s="156" t="s">
        <v>282</v>
      </c>
      <c r="K298" s="156" t="s">
        <v>262</v>
      </c>
      <c r="L298" s="156" t="s">
        <v>283</v>
      </c>
    </row>
    <row r="299" spans="1:12">
      <c r="A299" s="156">
        <v>298</v>
      </c>
      <c r="B299" s="157" t="s">
        <v>293</v>
      </c>
      <c r="C299" s="157" t="s">
        <v>593</v>
      </c>
      <c r="D299" s="158">
        <v>43964</v>
      </c>
      <c r="E299" s="156" t="s">
        <v>1226</v>
      </c>
      <c r="F299" s="157" t="s">
        <v>1249</v>
      </c>
      <c r="G299" s="159">
        <v>4090000</v>
      </c>
      <c r="H299" s="156">
        <v>10.83</v>
      </c>
      <c r="I299" s="156" t="s">
        <v>260</v>
      </c>
      <c r="J299" s="156" t="s">
        <v>308</v>
      </c>
      <c r="K299" s="156" t="s">
        <v>262</v>
      </c>
      <c r="L299" s="156" t="s">
        <v>270</v>
      </c>
    </row>
    <row r="300" spans="1:12">
      <c r="A300" s="156">
        <v>299</v>
      </c>
      <c r="B300" s="157" t="s">
        <v>284</v>
      </c>
      <c r="C300" s="157" t="s">
        <v>594</v>
      </c>
      <c r="D300" s="158">
        <v>43950</v>
      </c>
      <c r="E300" s="156" t="s">
        <v>1227</v>
      </c>
      <c r="F300" s="157" t="s">
        <v>1247</v>
      </c>
      <c r="G300" s="159">
        <v>2130000</v>
      </c>
      <c r="H300" s="156">
        <v>10.44</v>
      </c>
      <c r="I300" s="156" t="s">
        <v>255</v>
      </c>
      <c r="J300" s="156" t="s">
        <v>256</v>
      </c>
      <c r="K300" s="156" t="s">
        <v>257</v>
      </c>
      <c r="L300" s="156" t="s">
        <v>258</v>
      </c>
    </row>
    <row r="301" spans="1:12">
      <c r="A301" s="156">
        <v>300</v>
      </c>
      <c r="B301" s="157" t="s">
        <v>311</v>
      </c>
      <c r="C301" s="157" t="s">
        <v>595</v>
      </c>
      <c r="D301" s="158">
        <v>43276</v>
      </c>
      <c r="E301" s="156" t="s">
        <v>1227</v>
      </c>
      <c r="F301" s="157" t="s">
        <v>1247</v>
      </c>
      <c r="G301" s="159">
        <v>4380000</v>
      </c>
      <c r="H301" s="156">
        <v>4.07</v>
      </c>
      <c r="I301" s="156" t="s">
        <v>25</v>
      </c>
      <c r="J301" s="156" t="s">
        <v>286</v>
      </c>
      <c r="K301" s="156" t="s">
        <v>257</v>
      </c>
      <c r="L301" s="156" t="s">
        <v>274</v>
      </c>
    </row>
    <row r="302" spans="1:12">
      <c r="A302" s="156">
        <v>301</v>
      </c>
      <c r="B302" s="157" t="s">
        <v>271</v>
      </c>
      <c r="C302" s="157" t="s">
        <v>596</v>
      </c>
      <c r="D302" s="158">
        <v>43296</v>
      </c>
      <c r="E302" s="156" t="s">
        <v>1227</v>
      </c>
      <c r="F302" s="157" t="s">
        <v>1250</v>
      </c>
      <c r="G302" s="159">
        <v>4950000</v>
      </c>
      <c r="H302" s="156">
        <v>7.68</v>
      </c>
      <c r="I302" s="156" t="s">
        <v>260</v>
      </c>
      <c r="J302" s="156" t="s">
        <v>295</v>
      </c>
      <c r="K302" s="156" t="s">
        <v>262</v>
      </c>
      <c r="L302" s="156" t="s">
        <v>270</v>
      </c>
    </row>
    <row r="303" spans="1:12">
      <c r="A303" s="156">
        <v>302</v>
      </c>
      <c r="B303" s="157" t="s">
        <v>293</v>
      </c>
      <c r="C303" s="157" t="s">
        <v>597</v>
      </c>
      <c r="D303" s="158">
        <v>43940</v>
      </c>
      <c r="E303" s="156" t="s">
        <v>1227</v>
      </c>
      <c r="F303" s="157" t="s">
        <v>1248</v>
      </c>
      <c r="G303" s="159">
        <v>4060000</v>
      </c>
      <c r="H303" s="156">
        <v>5.77</v>
      </c>
      <c r="I303" s="156" t="s">
        <v>25</v>
      </c>
      <c r="J303" s="156" t="s">
        <v>282</v>
      </c>
      <c r="K303" s="156" t="s">
        <v>262</v>
      </c>
      <c r="L303" s="156" t="s">
        <v>283</v>
      </c>
    </row>
    <row r="304" spans="1:12">
      <c r="A304" s="156">
        <v>303</v>
      </c>
      <c r="B304" s="157" t="s">
        <v>306</v>
      </c>
      <c r="C304" s="157" t="s">
        <v>598</v>
      </c>
      <c r="D304" s="158">
        <v>43975</v>
      </c>
      <c r="E304" s="156" t="s">
        <v>1226</v>
      </c>
      <c r="F304" s="157" t="s">
        <v>1248</v>
      </c>
      <c r="G304" s="159">
        <v>4630000</v>
      </c>
      <c r="H304" s="156">
        <v>10.41</v>
      </c>
      <c r="I304" s="156" t="s">
        <v>255</v>
      </c>
      <c r="J304" s="156" t="s">
        <v>261</v>
      </c>
      <c r="K304" s="156" t="s">
        <v>262</v>
      </c>
      <c r="L304" s="156" t="s">
        <v>263</v>
      </c>
    </row>
    <row r="305" spans="1:12">
      <c r="A305" s="156">
        <v>304</v>
      </c>
      <c r="B305" s="157" t="s">
        <v>296</v>
      </c>
      <c r="C305" s="157" t="s">
        <v>599</v>
      </c>
      <c r="D305" s="158">
        <v>43446</v>
      </c>
      <c r="E305" s="156" t="s">
        <v>1226</v>
      </c>
      <c r="F305" s="157" t="s">
        <v>1247</v>
      </c>
      <c r="G305" s="159">
        <v>4880000</v>
      </c>
      <c r="H305" s="156">
        <v>6.94</v>
      </c>
      <c r="I305" s="156" t="s">
        <v>260</v>
      </c>
      <c r="J305" s="156" t="s">
        <v>319</v>
      </c>
      <c r="K305" s="156" t="s">
        <v>279</v>
      </c>
      <c r="L305" s="156" t="s">
        <v>279</v>
      </c>
    </row>
    <row r="306" spans="1:12">
      <c r="A306" s="156">
        <v>305</v>
      </c>
      <c r="B306" s="157" t="s">
        <v>293</v>
      </c>
      <c r="C306" s="157" t="s">
        <v>600</v>
      </c>
      <c r="D306" s="158">
        <v>43371</v>
      </c>
      <c r="E306" s="156" t="s">
        <v>1226</v>
      </c>
      <c r="F306" s="157" t="s">
        <v>1249</v>
      </c>
      <c r="G306" s="159">
        <v>3930000</v>
      </c>
      <c r="H306" s="156">
        <v>4.53</v>
      </c>
      <c r="I306" s="156" t="s">
        <v>255</v>
      </c>
      <c r="J306" s="156" t="s">
        <v>332</v>
      </c>
      <c r="K306" s="156" t="s">
        <v>257</v>
      </c>
      <c r="L306" s="156" t="s">
        <v>258</v>
      </c>
    </row>
    <row r="307" spans="1:12">
      <c r="A307" s="156">
        <v>306</v>
      </c>
      <c r="B307" s="157" t="s">
        <v>264</v>
      </c>
      <c r="C307" s="157" t="s">
        <v>601</v>
      </c>
      <c r="D307" s="158">
        <v>43455</v>
      </c>
      <c r="E307" s="156" t="s">
        <v>1226</v>
      </c>
      <c r="F307" s="157" t="s">
        <v>1247</v>
      </c>
      <c r="G307" s="159">
        <v>2560000</v>
      </c>
      <c r="H307" s="156">
        <v>9.59</v>
      </c>
      <c r="I307" s="156" t="s">
        <v>260</v>
      </c>
      <c r="J307" s="156" t="s">
        <v>289</v>
      </c>
      <c r="K307" s="156" t="s">
        <v>257</v>
      </c>
      <c r="L307" s="156" t="s">
        <v>258</v>
      </c>
    </row>
    <row r="308" spans="1:12">
      <c r="A308" s="156">
        <v>307</v>
      </c>
      <c r="B308" s="157" t="s">
        <v>306</v>
      </c>
      <c r="C308" s="157" t="s">
        <v>602</v>
      </c>
      <c r="D308" s="158">
        <v>43199</v>
      </c>
      <c r="E308" s="156" t="s">
        <v>1226</v>
      </c>
      <c r="F308" s="157" t="s">
        <v>1247</v>
      </c>
      <c r="G308" s="159">
        <v>3100000</v>
      </c>
      <c r="H308" s="156">
        <v>4.78</v>
      </c>
      <c r="I308" s="156" t="s">
        <v>25</v>
      </c>
      <c r="J308" s="156" t="s">
        <v>276</v>
      </c>
      <c r="K308" s="156" t="s">
        <v>262</v>
      </c>
      <c r="L308" s="156" t="s">
        <v>263</v>
      </c>
    </row>
    <row r="309" spans="1:12">
      <c r="A309" s="156">
        <v>308</v>
      </c>
      <c r="B309" s="157" t="s">
        <v>293</v>
      </c>
      <c r="C309" s="157" t="s">
        <v>603</v>
      </c>
      <c r="D309" s="158">
        <v>43708</v>
      </c>
      <c r="E309" s="156" t="s">
        <v>1226</v>
      </c>
      <c r="F309" s="157" t="s">
        <v>1250</v>
      </c>
      <c r="G309" s="159">
        <v>3970000</v>
      </c>
      <c r="H309" s="156">
        <v>6.2</v>
      </c>
      <c r="I309" s="156" t="s">
        <v>255</v>
      </c>
      <c r="J309" s="156" t="s">
        <v>276</v>
      </c>
      <c r="K309" s="156" t="s">
        <v>262</v>
      </c>
      <c r="L309" s="156" t="s">
        <v>263</v>
      </c>
    </row>
    <row r="310" spans="1:12">
      <c r="A310" s="156">
        <v>309</v>
      </c>
      <c r="B310" s="157" t="s">
        <v>264</v>
      </c>
      <c r="C310" s="157" t="s">
        <v>604</v>
      </c>
      <c r="D310" s="158">
        <v>43228</v>
      </c>
      <c r="E310" s="156" t="s">
        <v>1227</v>
      </c>
      <c r="F310" s="157" t="s">
        <v>1258</v>
      </c>
      <c r="G310" s="159">
        <v>2890000</v>
      </c>
      <c r="H310" s="156">
        <v>10.7</v>
      </c>
      <c r="I310" s="156" t="s">
        <v>25</v>
      </c>
      <c r="J310" s="156" t="s">
        <v>269</v>
      </c>
      <c r="K310" s="156" t="s">
        <v>262</v>
      </c>
      <c r="L310" s="156" t="s">
        <v>270</v>
      </c>
    </row>
    <row r="311" spans="1:12">
      <c r="A311" s="156">
        <v>310</v>
      </c>
      <c r="B311" s="157" t="s">
        <v>290</v>
      </c>
      <c r="C311" s="157" t="s">
        <v>605</v>
      </c>
      <c r="D311" s="158">
        <v>43414</v>
      </c>
      <c r="E311" s="156" t="s">
        <v>1227</v>
      </c>
      <c r="F311" s="157" t="s">
        <v>1249</v>
      </c>
      <c r="G311" s="159">
        <v>1520000</v>
      </c>
      <c r="H311" s="156">
        <v>4.92</v>
      </c>
      <c r="I311" s="156" t="s">
        <v>255</v>
      </c>
      <c r="J311" s="156" t="s">
        <v>308</v>
      </c>
      <c r="K311" s="156" t="s">
        <v>262</v>
      </c>
      <c r="L311" s="156" t="s">
        <v>270</v>
      </c>
    </row>
    <row r="312" spans="1:12">
      <c r="A312" s="156">
        <v>311</v>
      </c>
      <c r="B312" s="157" t="s">
        <v>311</v>
      </c>
      <c r="C312" s="157" t="s">
        <v>606</v>
      </c>
      <c r="D312" s="158">
        <v>43275</v>
      </c>
      <c r="E312" s="156" t="s">
        <v>1226</v>
      </c>
      <c r="F312" s="157" t="s">
        <v>1250</v>
      </c>
      <c r="G312" s="159">
        <v>4070000</v>
      </c>
      <c r="H312" s="156">
        <v>4.1399999999999997</v>
      </c>
      <c r="I312" s="156" t="s">
        <v>255</v>
      </c>
      <c r="J312" s="156" t="s">
        <v>269</v>
      </c>
      <c r="K312" s="156" t="s">
        <v>262</v>
      </c>
      <c r="L312" s="156" t="s">
        <v>270</v>
      </c>
    </row>
    <row r="313" spans="1:12">
      <c r="A313" s="156">
        <v>312</v>
      </c>
      <c r="B313" s="157" t="s">
        <v>247</v>
      </c>
      <c r="C313" s="157" t="s">
        <v>607</v>
      </c>
      <c r="D313" s="158">
        <v>43722</v>
      </c>
      <c r="E313" s="156" t="s">
        <v>1227</v>
      </c>
      <c r="F313" s="157" t="s">
        <v>1248</v>
      </c>
      <c r="G313" s="159">
        <v>2510000</v>
      </c>
      <c r="H313" s="156">
        <v>4.9000000000000004</v>
      </c>
      <c r="I313" s="156" t="s">
        <v>260</v>
      </c>
      <c r="J313" s="156" t="s">
        <v>300</v>
      </c>
      <c r="K313" s="156" t="s">
        <v>262</v>
      </c>
      <c r="L313" s="156" t="s">
        <v>283</v>
      </c>
    </row>
    <row r="314" spans="1:12">
      <c r="A314" s="156">
        <v>313</v>
      </c>
      <c r="B314" s="157" t="s">
        <v>311</v>
      </c>
      <c r="C314" s="157" t="s">
        <v>608</v>
      </c>
      <c r="D314" s="158">
        <v>43267</v>
      </c>
      <c r="E314" s="156" t="s">
        <v>1227</v>
      </c>
      <c r="F314" s="157" t="s">
        <v>1251</v>
      </c>
      <c r="G314" s="159">
        <v>2660000</v>
      </c>
      <c r="H314" s="156">
        <v>10.98</v>
      </c>
      <c r="I314" s="156" t="s">
        <v>260</v>
      </c>
      <c r="J314" s="156" t="s">
        <v>304</v>
      </c>
      <c r="K314" s="156" t="s">
        <v>257</v>
      </c>
      <c r="L314" s="156" t="s">
        <v>267</v>
      </c>
    </row>
    <row r="315" spans="1:12">
      <c r="A315" s="156">
        <v>314</v>
      </c>
      <c r="B315" s="157" t="s">
        <v>296</v>
      </c>
      <c r="C315" s="157" t="s">
        <v>609</v>
      </c>
      <c r="D315" s="158">
        <v>43704</v>
      </c>
      <c r="E315" s="156" t="s">
        <v>1227</v>
      </c>
      <c r="F315" s="157" t="s">
        <v>1247</v>
      </c>
      <c r="G315" s="159">
        <v>4740000</v>
      </c>
      <c r="H315" s="156">
        <v>7.85</v>
      </c>
      <c r="I315" s="156" t="s">
        <v>255</v>
      </c>
      <c r="J315" s="156" t="s">
        <v>295</v>
      </c>
      <c r="K315" s="156" t="s">
        <v>262</v>
      </c>
      <c r="L315" s="156" t="s">
        <v>270</v>
      </c>
    </row>
    <row r="316" spans="1:12">
      <c r="A316" s="156">
        <v>315</v>
      </c>
      <c r="B316" s="157" t="s">
        <v>296</v>
      </c>
      <c r="C316" s="157" t="s">
        <v>610</v>
      </c>
      <c r="D316" s="158">
        <v>43838</v>
      </c>
      <c r="E316" s="156" t="s">
        <v>1227</v>
      </c>
      <c r="F316" s="157" t="s">
        <v>1248</v>
      </c>
      <c r="G316" s="159">
        <v>1350000</v>
      </c>
      <c r="H316" s="156">
        <v>4.62</v>
      </c>
      <c r="I316" s="156" t="s">
        <v>25</v>
      </c>
      <c r="J316" s="156" t="s">
        <v>346</v>
      </c>
      <c r="K316" s="156" t="s">
        <v>262</v>
      </c>
      <c r="L316" s="156" t="s">
        <v>283</v>
      </c>
    </row>
    <row r="317" spans="1:12">
      <c r="A317" s="156">
        <v>316</v>
      </c>
      <c r="B317" s="157" t="s">
        <v>287</v>
      </c>
      <c r="C317" s="157" t="s">
        <v>611</v>
      </c>
      <c r="D317" s="158">
        <v>43651</v>
      </c>
      <c r="E317" s="156" t="s">
        <v>1226</v>
      </c>
      <c r="F317" s="157" t="s">
        <v>1247</v>
      </c>
      <c r="G317" s="159">
        <v>3810000</v>
      </c>
      <c r="H317" s="156">
        <v>9.48</v>
      </c>
      <c r="I317" s="156" t="s">
        <v>260</v>
      </c>
      <c r="J317" s="156" t="s">
        <v>269</v>
      </c>
      <c r="K317" s="156" t="s">
        <v>262</v>
      </c>
      <c r="L317" s="156" t="s">
        <v>270</v>
      </c>
    </row>
    <row r="318" spans="1:12">
      <c r="A318" s="156">
        <v>317</v>
      </c>
      <c r="B318" s="157" t="s">
        <v>311</v>
      </c>
      <c r="C318" s="157" t="s">
        <v>612</v>
      </c>
      <c r="D318" s="158">
        <v>43378</v>
      </c>
      <c r="E318" s="156" t="s">
        <v>1226</v>
      </c>
      <c r="F318" s="157" t="s">
        <v>1247</v>
      </c>
      <c r="G318" s="159">
        <v>3180000</v>
      </c>
      <c r="H318" s="156">
        <v>6.41</v>
      </c>
      <c r="I318" s="156" t="s">
        <v>255</v>
      </c>
      <c r="J318" s="156" t="s">
        <v>261</v>
      </c>
      <c r="K318" s="156" t="s">
        <v>262</v>
      </c>
      <c r="L318" s="156" t="s">
        <v>263</v>
      </c>
    </row>
    <row r="319" spans="1:12">
      <c r="A319" s="156">
        <v>318</v>
      </c>
      <c r="B319" s="157" t="s">
        <v>264</v>
      </c>
      <c r="C319" s="157" t="s">
        <v>613</v>
      </c>
      <c r="D319" s="158">
        <v>43320</v>
      </c>
      <c r="E319" s="156" t="s">
        <v>1227</v>
      </c>
      <c r="F319" s="157" t="s">
        <v>1248</v>
      </c>
      <c r="G319" s="159">
        <v>3770000</v>
      </c>
      <c r="H319" s="156">
        <v>7.21</v>
      </c>
      <c r="I319" s="156" t="s">
        <v>255</v>
      </c>
      <c r="J319" s="156" t="s">
        <v>326</v>
      </c>
      <c r="K319" s="156" t="s">
        <v>257</v>
      </c>
      <c r="L319" s="156" t="s">
        <v>267</v>
      </c>
    </row>
    <row r="320" spans="1:12">
      <c r="A320" s="156">
        <v>319</v>
      </c>
      <c r="B320" s="157" t="s">
        <v>311</v>
      </c>
      <c r="C320" s="157" t="s">
        <v>614</v>
      </c>
      <c r="D320" s="158">
        <v>43261</v>
      </c>
      <c r="E320" s="156" t="s">
        <v>1226</v>
      </c>
      <c r="F320" s="157" t="s">
        <v>1249</v>
      </c>
      <c r="G320" s="159">
        <v>3990000</v>
      </c>
      <c r="H320" s="156">
        <v>5.94</v>
      </c>
      <c r="I320" s="156" t="s">
        <v>25</v>
      </c>
      <c r="J320" s="156" t="s">
        <v>332</v>
      </c>
      <c r="K320" s="156" t="s">
        <v>257</v>
      </c>
      <c r="L320" s="156" t="s">
        <v>258</v>
      </c>
    </row>
    <row r="321" spans="1:12">
      <c r="A321" s="156">
        <v>320</v>
      </c>
      <c r="B321" s="157" t="s">
        <v>284</v>
      </c>
      <c r="C321" s="157" t="s">
        <v>615</v>
      </c>
      <c r="D321" s="158">
        <v>43253</v>
      </c>
      <c r="E321" s="156" t="s">
        <v>1226</v>
      </c>
      <c r="F321" s="157" t="s">
        <v>1250</v>
      </c>
      <c r="G321" s="159">
        <v>4240000</v>
      </c>
      <c r="H321" s="156">
        <v>11.01</v>
      </c>
      <c r="I321" s="156" t="s">
        <v>255</v>
      </c>
      <c r="J321" s="156" t="s">
        <v>308</v>
      </c>
      <c r="K321" s="156" t="s">
        <v>262</v>
      </c>
      <c r="L321" s="156" t="s">
        <v>270</v>
      </c>
    </row>
    <row r="322" spans="1:12">
      <c r="A322" s="156">
        <v>321</v>
      </c>
      <c r="B322" s="157" t="s">
        <v>284</v>
      </c>
      <c r="C322" s="157" t="s">
        <v>616</v>
      </c>
      <c r="D322" s="158">
        <v>43451</v>
      </c>
      <c r="E322" s="156" t="s">
        <v>1227</v>
      </c>
      <c r="F322" s="157" t="s">
        <v>1250</v>
      </c>
      <c r="G322" s="159">
        <v>4590000</v>
      </c>
      <c r="H322" s="156">
        <v>5.5</v>
      </c>
      <c r="I322" s="156" t="s">
        <v>25</v>
      </c>
      <c r="J322" s="156" t="s">
        <v>261</v>
      </c>
      <c r="K322" s="156" t="s">
        <v>262</v>
      </c>
      <c r="L322" s="156" t="s">
        <v>263</v>
      </c>
    </row>
    <row r="323" spans="1:12">
      <c r="A323" s="156">
        <v>322</v>
      </c>
      <c r="B323" s="157" t="s">
        <v>284</v>
      </c>
      <c r="C323" s="157" t="s">
        <v>617</v>
      </c>
      <c r="D323" s="158">
        <v>43714</v>
      </c>
      <c r="E323" s="156" t="s">
        <v>1226</v>
      </c>
      <c r="F323" s="157" t="s">
        <v>1249</v>
      </c>
      <c r="G323" s="159">
        <v>2370000</v>
      </c>
      <c r="H323" s="156">
        <v>5.96</v>
      </c>
      <c r="I323" s="156" t="s">
        <v>25</v>
      </c>
      <c r="J323" s="156" t="s">
        <v>256</v>
      </c>
      <c r="K323" s="156" t="s">
        <v>257</v>
      </c>
      <c r="L323" s="156" t="s">
        <v>258</v>
      </c>
    </row>
    <row r="324" spans="1:12">
      <c r="A324" s="156">
        <v>323</v>
      </c>
      <c r="B324" s="157" t="s">
        <v>284</v>
      </c>
      <c r="C324" s="157" t="s">
        <v>618</v>
      </c>
      <c r="D324" s="158">
        <v>43835</v>
      </c>
      <c r="E324" s="156" t="s">
        <v>1227</v>
      </c>
      <c r="F324" s="157" t="s">
        <v>1250</v>
      </c>
      <c r="G324" s="159">
        <v>3100000</v>
      </c>
      <c r="H324" s="156">
        <v>11.1</v>
      </c>
      <c r="I324" s="156" t="s">
        <v>260</v>
      </c>
      <c r="J324" s="156" t="s">
        <v>286</v>
      </c>
      <c r="K324" s="156" t="s">
        <v>257</v>
      </c>
      <c r="L324" s="156" t="s">
        <v>274</v>
      </c>
    </row>
    <row r="325" spans="1:12">
      <c r="A325" s="156">
        <v>324</v>
      </c>
      <c r="B325" s="157" t="s">
        <v>311</v>
      </c>
      <c r="C325" s="157" t="s">
        <v>619</v>
      </c>
      <c r="D325" s="158">
        <v>44111</v>
      </c>
      <c r="E325" s="156" t="s">
        <v>1227</v>
      </c>
      <c r="F325" s="157" t="s">
        <v>1258</v>
      </c>
      <c r="G325" s="159">
        <v>4690000</v>
      </c>
      <c r="H325" s="156">
        <v>5.88</v>
      </c>
      <c r="I325" s="156" t="s">
        <v>260</v>
      </c>
      <c r="J325" s="156" t="s">
        <v>276</v>
      </c>
      <c r="K325" s="156" t="s">
        <v>262</v>
      </c>
      <c r="L325" s="156" t="s">
        <v>263</v>
      </c>
    </row>
    <row r="326" spans="1:12">
      <c r="A326" s="156">
        <v>325</v>
      </c>
      <c r="B326" s="157" t="s">
        <v>306</v>
      </c>
      <c r="C326" s="157" t="s">
        <v>620</v>
      </c>
      <c r="D326" s="158">
        <v>43961</v>
      </c>
      <c r="E326" s="156" t="s">
        <v>1226</v>
      </c>
      <c r="F326" s="157" t="s">
        <v>1258</v>
      </c>
      <c r="G326" s="159">
        <v>2640000</v>
      </c>
      <c r="H326" s="156">
        <v>4.12</v>
      </c>
      <c r="I326" s="156" t="s">
        <v>25</v>
      </c>
      <c r="J326" s="156" t="s">
        <v>308</v>
      </c>
      <c r="K326" s="156" t="s">
        <v>262</v>
      </c>
      <c r="L326" s="156" t="s">
        <v>270</v>
      </c>
    </row>
    <row r="327" spans="1:12">
      <c r="A327" s="156">
        <v>326</v>
      </c>
      <c r="B327" s="157" t="s">
        <v>311</v>
      </c>
      <c r="C327" s="157" t="s">
        <v>621</v>
      </c>
      <c r="D327" s="158">
        <v>43875</v>
      </c>
      <c r="E327" s="156" t="s">
        <v>1227</v>
      </c>
      <c r="F327" s="157" t="s">
        <v>1247</v>
      </c>
      <c r="G327" s="159">
        <v>4130000</v>
      </c>
      <c r="H327" s="156">
        <v>7.72</v>
      </c>
      <c r="I327" s="156" t="s">
        <v>25</v>
      </c>
      <c r="J327" s="156" t="s">
        <v>295</v>
      </c>
      <c r="K327" s="156" t="s">
        <v>262</v>
      </c>
      <c r="L327" s="156" t="s">
        <v>270</v>
      </c>
    </row>
    <row r="328" spans="1:12">
      <c r="A328" s="156">
        <v>327</v>
      </c>
      <c r="B328" s="157" t="s">
        <v>296</v>
      </c>
      <c r="C328" s="157" t="s">
        <v>622</v>
      </c>
      <c r="D328" s="158">
        <v>44077</v>
      </c>
      <c r="E328" s="156" t="s">
        <v>1226</v>
      </c>
      <c r="F328" s="157" t="s">
        <v>1250</v>
      </c>
      <c r="G328" s="159">
        <v>4880000</v>
      </c>
      <c r="H328" s="156">
        <v>4.75</v>
      </c>
      <c r="I328" s="156" t="s">
        <v>260</v>
      </c>
      <c r="J328" s="156" t="s">
        <v>329</v>
      </c>
      <c r="K328" s="156" t="s">
        <v>257</v>
      </c>
      <c r="L328" s="156" t="s">
        <v>274</v>
      </c>
    </row>
    <row r="329" spans="1:12">
      <c r="A329" s="156">
        <v>328</v>
      </c>
      <c r="B329" s="157" t="s">
        <v>301</v>
      </c>
      <c r="C329" s="157" t="s">
        <v>623</v>
      </c>
      <c r="D329" s="158">
        <v>43277</v>
      </c>
      <c r="E329" s="156" t="s">
        <v>1226</v>
      </c>
      <c r="F329" s="157" t="s">
        <v>1248</v>
      </c>
      <c r="G329" s="159">
        <v>3470000</v>
      </c>
      <c r="H329" s="156">
        <v>10.98</v>
      </c>
      <c r="I329" s="156" t="s">
        <v>25</v>
      </c>
      <c r="J329" s="156" t="s">
        <v>261</v>
      </c>
      <c r="K329" s="156" t="s">
        <v>262</v>
      </c>
      <c r="L329" s="156" t="s">
        <v>263</v>
      </c>
    </row>
    <row r="330" spans="1:12">
      <c r="A330" s="156">
        <v>329</v>
      </c>
      <c r="B330" s="157" t="s">
        <v>311</v>
      </c>
      <c r="C330" s="157" t="s">
        <v>624</v>
      </c>
      <c r="D330" s="158">
        <v>43927</v>
      </c>
      <c r="E330" s="156" t="s">
        <v>1227</v>
      </c>
      <c r="F330" s="157" t="s">
        <v>1250</v>
      </c>
      <c r="G330" s="159">
        <v>4480000</v>
      </c>
      <c r="H330" s="156">
        <v>8.6</v>
      </c>
      <c r="I330" s="156" t="s">
        <v>260</v>
      </c>
      <c r="J330" s="156" t="s">
        <v>319</v>
      </c>
      <c r="K330" s="156" t="s">
        <v>279</v>
      </c>
      <c r="L330" s="156" t="s">
        <v>279</v>
      </c>
    </row>
    <row r="331" spans="1:12">
      <c r="A331" s="156">
        <v>330</v>
      </c>
      <c r="B331" s="157" t="s">
        <v>264</v>
      </c>
      <c r="C331" s="157" t="s">
        <v>625</v>
      </c>
      <c r="D331" s="158">
        <v>43127</v>
      </c>
      <c r="E331" s="156" t="s">
        <v>1227</v>
      </c>
      <c r="F331" s="157" t="s">
        <v>1258</v>
      </c>
      <c r="G331" s="159">
        <v>3380000</v>
      </c>
      <c r="H331" s="156">
        <v>4.3499999999999996</v>
      </c>
      <c r="I331" s="156" t="s">
        <v>25</v>
      </c>
      <c r="J331" s="156" t="s">
        <v>326</v>
      </c>
      <c r="K331" s="156" t="s">
        <v>257</v>
      </c>
      <c r="L331" s="156" t="s">
        <v>267</v>
      </c>
    </row>
    <row r="332" spans="1:12">
      <c r="A332" s="156">
        <v>331</v>
      </c>
      <c r="B332" s="157" t="s">
        <v>293</v>
      </c>
      <c r="C332" s="157" t="s">
        <v>626</v>
      </c>
      <c r="D332" s="158">
        <v>44084</v>
      </c>
      <c r="E332" s="156" t="s">
        <v>1226</v>
      </c>
      <c r="F332" s="157" t="s">
        <v>1250</v>
      </c>
      <c r="G332" s="159">
        <v>3080000</v>
      </c>
      <c r="H332" s="156">
        <v>7.56</v>
      </c>
      <c r="I332" s="156" t="s">
        <v>260</v>
      </c>
      <c r="J332" s="156" t="s">
        <v>276</v>
      </c>
      <c r="K332" s="156" t="s">
        <v>262</v>
      </c>
      <c r="L332" s="156" t="s">
        <v>263</v>
      </c>
    </row>
    <row r="333" spans="1:12">
      <c r="A333" s="156">
        <v>332</v>
      </c>
      <c r="B333" s="157" t="s">
        <v>311</v>
      </c>
      <c r="C333" s="157" t="s">
        <v>627</v>
      </c>
      <c r="D333" s="158">
        <v>43636</v>
      </c>
      <c r="E333" s="156" t="s">
        <v>1226</v>
      </c>
      <c r="F333" s="157" t="s">
        <v>1249</v>
      </c>
      <c r="G333" s="159">
        <v>3970000</v>
      </c>
      <c r="H333" s="156">
        <v>6.05</v>
      </c>
      <c r="I333" s="156" t="s">
        <v>260</v>
      </c>
      <c r="J333" s="156" t="s">
        <v>346</v>
      </c>
      <c r="K333" s="156" t="s">
        <v>262</v>
      </c>
      <c r="L333" s="156" t="s">
        <v>283</v>
      </c>
    </row>
    <row r="334" spans="1:12">
      <c r="A334" s="156">
        <v>333</v>
      </c>
      <c r="B334" s="157" t="s">
        <v>311</v>
      </c>
      <c r="C334" s="157" t="s">
        <v>628</v>
      </c>
      <c r="D334" s="158">
        <v>43389</v>
      </c>
      <c r="E334" s="156" t="s">
        <v>1226</v>
      </c>
      <c r="F334" s="157" t="s">
        <v>1250</v>
      </c>
      <c r="G334" s="159">
        <v>4970000</v>
      </c>
      <c r="H334" s="156">
        <v>7.56</v>
      </c>
      <c r="I334" s="156" t="s">
        <v>255</v>
      </c>
      <c r="J334" s="156" t="s">
        <v>298</v>
      </c>
      <c r="K334" s="156" t="s">
        <v>262</v>
      </c>
      <c r="L334" s="156" t="s">
        <v>263</v>
      </c>
    </row>
    <row r="335" spans="1:12">
      <c r="A335" s="156">
        <v>334</v>
      </c>
      <c r="B335" s="157" t="s">
        <v>271</v>
      </c>
      <c r="C335" s="157" t="s">
        <v>629</v>
      </c>
      <c r="D335" s="158">
        <v>43327</v>
      </c>
      <c r="E335" s="156" t="s">
        <v>1226</v>
      </c>
      <c r="F335" s="157" t="s">
        <v>1250</v>
      </c>
      <c r="G335" s="159">
        <v>4640000</v>
      </c>
      <c r="H335" s="156">
        <v>5.8</v>
      </c>
      <c r="I335" s="156" t="s">
        <v>255</v>
      </c>
      <c r="J335" s="156" t="s">
        <v>269</v>
      </c>
      <c r="K335" s="156" t="s">
        <v>262</v>
      </c>
      <c r="L335" s="156" t="s">
        <v>270</v>
      </c>
    </row>
    <row r="336" spans="1:12">
      <c r="A336" s="156">
        <v>335</v>
      </c>
      <c r="B336" s="157" t="s">
        <v>311</v>
      </c>
      <c r="C336" s="157" t="s">
        <v>630</v>
      </c>
      <c r="D336" s="158">
        <v>43740</v>
      </c>
      <c r="E336" s="156" t="s">
        <v>1226</v>
      </c>
      <c r="F336" s="157" t="s">
        <v>1250</v>
      </c>
      <c r="G336" s="159">
        <v>3540000</v>
      </c>
      <c r="H336" s="156">
        <v>8.34</v>
      </c>
      <c r="I336" s="156" t="s">
        <v>255</v>
      </c>
      <c r="J336" s="156" t="s">
        <v>273</v>
      </c>
      <c r="K336" s="156" t="s">
        <v>257</v>
      </c>
      <c r="L336" s="156" t="s">
        <v>274</v>
      </c>
    </row>
    <row r="337" spans="1:12">
      <c r="A337" s="156">
        <v>336</v>
      </c>
      <c r="B337" s="157" t="s">
        <v>311</v>
      </c>
      <c r="C337" s="157" t="s">
        <v>631</v>
      </c>
      <c r="D337" s="158">
        <v>44023</v>
      </c>
      <c r="E337" s="156" t="s">
        <v>1227</v>
      </c>
      <c r="F337" s="157" t="s">
        <v>1248</v>
      </c>
      <c r="G337" s="159">
        <v>2780000</v>
      </c>
      <c r="H337" s="156">
        <v>9.52</v>
      </c>
      <c r="I337" s="156" t="s">
        <v>255</v>
      </c>
      <c r="J337" s="156" t="s">
        <v>295</v>
      </c>
      <c r="K337" s="156" t="s">
        <v>262</v>
      </c>
      <c r="L337" s="156" t="s">
        <v>270</v>
      </c>
    </row>
    <row r="338" spans="1:12">
      <c r="A338" s="156">
        <v>337</v>
      </c>
      <c r="B338" s="157" t="s">
        <v>287</v>
      </c>
      <c r="C338" s="157" t="s">
        <v>632</v>
      </c>
      <c r="D338" s="158">
        <v>43260</v>
      </c>
      <c r="E338" s="156" t="s">
        <v>1226</v>
      </c>
      <c r="F338" s="157" t="s">
        <v>1258</v>
      </c>
      <c r="G338" s="159">
        <v>4460000</v>
      </c>
      <c r="H338" s="156">
        <v>9.08</v>
      </c>
      <c r="I338" s="156" t="s">
        <v>260</v>
      </c>
      <c r="J338" s="156" t="s">
        <v>278</v>
      </c>
      <c r="K338" s="156" t="s">
        <v>279</v>
      </c>
      <c r="L338" s="156" t="s">
        <v>279</v>
      </c>
    </row>
    <row r="339" spans="1:12">
      <c r="A339" s="156">
        <v>338</v>
      </c>
      <c r="B339" s="157" t="s">
        <v>311</v>
      </c>
      <c r="C339" s="157" t="s">
        <v>633</v>
      </c>
      <c r="D339" s="158">
        <v>43402</v>
      </c>
      <c r="E339" s="156" t="s">
        <v>1226</v>
      </c>
      <c r="F339" s="157" t="s">
        <v>1248</v>
      </c>
      <c r="G339" s="159">
        <v>2760000</v>
      </c>
      <c r="H339" s="156">
        <v>4.7300000000000004</v>
      </c>
      <c r="I339" s="156" t="s">
        <v>260</v>
      </c>
      <c r="J339" s="156" t="s">
        <v>289</v>
      </c>
      <c r="K339" s="156" t="s">
        <v>257</v>
      </c>
      <c r="L339" s="156" t="s">
        <v>258</v>
      </c>
    </row>
    <row r="340" spans="1:12">
      <c r="A340" s="156">
        <v>339</v>
      </c>
      <c r="B340" s="157" t="s">
        <v>311</v>
      </c>
      <c r="C340" s="157" t="s">
        <v>634</v>
      </c>
      <c r="D340" s="158">
        <v>43215</v>
      </c>
      <c r="E340" s="156" t="s">
        <v>1226</v>
      </c>
      <c r="F340" s="157" t="s">
        <v>1247</v>
      </c>
      <c r="G340" s="159">
        <v>4370000</v>
      </c>
      <c r="H340" s="156">
        <v>6.49</v>
      </c>
      <c r="I340" s="156" t="s">
        <v>25</v>
      </c>
      <c r="J340" s="156" t="s">
        <v>278</v>
      </c>
      <c r="K340" s="156" t="s">
        <v>279</v>
      </c>
      <c r="L340" s="156" t="s">
        <v>279</v>
      </c>
    </row>
    <row r="341" spans="1:12">
      <c r="A341" s="156">
        <v>340</v>
      </c>
      <c r="B341" s="157" t="s">
        <v>264</v>
      </c>
      <c r="C341" s="157" t="s">
        <v>635</v>
      </c>
      <c r="D341" s="158">
        <v>43105</v>
      </c>
      <c r="E341" s="156" t="s">
        <v>1226</v>
      </c>
      <c r="F341" s="157" t="s">
        <v>1250</v>
      </c>
      <c r="G341" s="159">
        <v>4340000</v>
      </c>
      <c r="H341" s="156">
        <v>4.62</v>
      </c>
      <c r="I341" s="156" t="s">
        <v>255</v>
      </c>
      <c r="J341" s="156" t="s">
        <v>304</v>
      </c>
      <c r="K341" s="156" t="s">
        <v>257</v>
      </c>
      <c r="L341" s="156" t="s">
        <v>267</v>
      </c>
    </row>
    <row r="342" spans="1:12">
      <c r="A342" s="156">
        <v>341</v>
      </c>
      <c r="B342" s="157" t="s">
        <v>271</v>
      </c>
      <c r="C342" s="157" t="s">
        <v>636</v>
      </c>
      <c r="D342" s="158">
        <v>43451</v>
      </c>
      <c r="E342" s="156" t="s">
        <v>1226</v>
      </c>
      <c r="F342" s="157" t="s">
        <v>1249</v>
      </c>
      <c r="G342" s="159">
        <v>3570000</v>
      </c>
      <c r="H342" s="156">
        <v>4.1500000000000004</v>
      </c>
      <c r="I342" s="156" t="s">
        <v>255</v>
      </c>
      <c r="J342" s="156" t="s">
        <v>332</v>
      </c>
      <c r="K342" s="156" t="s">
        <v>257</v>
      </c>
      <c r="L342" s="156" t="s">
        <v>258</v>
      </c>
    </row>
    <row r="343" spans="1:12">
      <c r="A343" s="156">
        <v>342</v>
      </c>
      <c r="B343" s="157" t="s">
        <v>284</v>
      </c>
      <c r="C343" s="157" t="s">
        <v>637</v>
      </c>
      <c r="D343" s="158">
        <v>44063</v>
      </c>
      <c r="E343" s="156" t="s">
        <v>1227</v>
      </c>
      <c r="F343" s="157" t="s">
        <v>1248</v>
      </c>
      <c r="G343" s="159">
        <v>3600000</v>
      </c>
      <c r="H343" s="156">
        <v>4.4000000000000004</v>
      </c>
      <c r="I343" s="156" t="s">
        <v>255</v>
      </c>
      <c r="J343" s="156" t="s">
        <v>269</v>
      </c>
      <c r="K343" s="156" t="s">
        <v>262</v>
      </c>
      <c r="L343" s="156" t="s">
        <v>270</v>
      </c>
    </row>
    <row r="344" spans="1:12">
      <c r="A344" s="156">
        <v>343</v>
      </c>
      <c r="B344" s="157" t="s">
        <v>253</v>
      </c>
      <c r="C344" s="157" t="s">
        <v>638</v>
      </c>
      <c r="D344" s="158">
        <v>43810</v>
      </c>
      <c r="E344" s="156" t="s">
        <v>1226</v>
      </c>
      <c r="F344" s="157" t="s">
        <v>1258</v>
      </c>
      <c r="G344" s="159">
        <v>4440000</v>
      </c>
      <c r="H344" s="156">
        <v>6.26</v>
      </c>
      <c r="I344" s="156" t="s">
        <v>255</v>
      </c>
      <c r="J344" s="156" t="s">
        <v>295</v>
      </c>
      <c r="K344" s="156" t="s">
        <v>262</v>
      </c>
      <c r="L344" s="156" t="s">
        <v>270</v>
      </c>
    </row>
    <row r="345" spans="1:12">
      <c r="A345" s="156">
        <v>344</v>
      </c>
      <c r="B345" s="157" t="s">
        <v>253</v>
      </c>
      <c r="C345" s="157" t="s">
        <v>639</v>
      </c>
      <c r="D345" s="158">
        <v>43403</v>
      </c>
      <c r="E345" s="156" t="s">
        <v>1226</v>
      </c>
      <c r="F345" s="157" t="s">
        <v>1247</v>
      </c>
      <c r="G345" s="159">
        <v>4730000</v>
      </c>
      <c r="H345" s="156">
        <v>9.84</v>
      </c>
      <c r="I345" s="156" t="s">
        <v>255</v>
      </c>
      <c r="J345" s="156" t="s">
        <v>266</v>
      </c>
      <c r="K345" s="156" t="s">
        <v>257</v>
      </c>
      <c r="L345" s="156" t="s">
        <v>267</v>
      </c>
    </row>
    <row r="346" spans="1:12">
      <c r="A346" s="156">
        <v>345</v>
      </c>
      <c r="B346" s="157" t="s">
        <v>311</v>
      </c>
      <c r="C346" s="157" t="s">
        <v>640</v>
      </c>
      <c r="D346" s="158">
        <v>43854</v>
      </c>
      <c r="E346" s="156" t="s">
        <v>1226</v>
      </c>
      <c r="F346" s="157" t="s">
        <v>1247</v>
      </c>
      <c r="G346" s="159">
        <v>4940000</v>
      </c>
      <c r="H346" s="156">
        <v>10.17</v>
      </c>
      <c r="I346" s="156" t="s">
        <v>255</v>
      </c>
      <c r="J346" s="156" t="s">
        <v>269</v>
      </c>
      <c r="K346" s="156" t="s">
        <v>262</v>
      </c>
      <c r="L346" s="156" t="s">
        <v>270</v>
      </c>
    </row>
    <row r="347" spans="1:12">
      <c r="A347" s="156">
        <v>346</v>
      </c>
      <c r="B347" s="157" t="s">
        <v>301</v>
      </c>
      <c r="C347" s="157" t="s">
        <v>641</v>
      </c>
      <c r="D347" s="158">
        <v>43892</v>
      </c>
      <c r="E347" s="156" t="s">
        <v>1226</v>
      </c>
      <c r="F347" s="157" t="s">
        <v>1248</v>
      </c>
      <c r="G347" s="159">
        <v>4680000</v>
      </c>
      <c r="H347" s="156">
        <v>5.95</v>
      </c>
      <c r="I347" s="156" t="s">
        <v>260</v>
      </c>
      <c r="J347" s="156" t="s">
        <v>304</v>
      </c>
      <c r="K347" s="156" t="s">
        <v>257</v>
      </c>
      <c r="L347" s="156" t="s">
        <v>267</v>
      </c>
    </row>
    <row r="348" spans="1:12">
      <c r="A348" s="156">
        <v>347</v>
      </c>
      <c r="B348" s="157" t="s">
        <v>290</v>
      </c>
      <c r="C348" s="157" t="s">
        <v>642</v>
      </c>
      <c r="D348" s="158">
        <v>43280</v>
      </c>
      <c r="E348" s="156" t="s">
        <v>1227</v>
      </c>
      <c r="F348" s="157" t="s">
        <v>1248</v>
      </c>
      <c r="G348" s="159">
        <v>2560000</v>
      </c>
      <c r="H348" s="156">
        <v>4.33</v>
      </c>
      <c r="I348" s="156" t="s">
        <v>25</v>
      </c>
      <c r="J348" s="156" t="s">
        <v>273</v>
      </c>
      <c r="K348" s="156" t="s">
        <v>257</v>
      </c>
      <c r="L348" s="156" t="s">
        <v>274</v>
      </c>
    </row>
    <row r="349" spans="1:12">
      <c r="A349" s="156">
        <v>348</v>
      </c>
      <c r="B349" s="157" t="s">
        <v>284</v>
      </c>
      <c r="C349" s="157" t="s">
        <v>643</v>
      </c>
      <c r="D349" s="158">
        <v>44039</v>
      </c>
      <c r="E349" s="156" t="s">
        <v>1227</v>
      </c>
      <c r="F349" s="157" t="s">
        <v>1247</v>
      </c>
      <c r="G349" s="159">
        <v>3510000</v>
      </c>
      <c r="H349" s="156">
        <v>11.09</v>
      </c>
      <c r="I349" s="156" t="s">
        <v>25</v>
      </c>
      <c r="J349" s="156" t="s">
        <v>319</v>
      </c>
      <c r="K349" s="156" t="s">
        <v>279</v>
      </c>
      <c r="L349" s="156" t="s">
        <v>279</v>
      </c>
    </row>
    <row r="350" spans="1:12">
      <c r="A350" s="156">
        <v>349</v>
      </c>
      <c r="B350" s="157" t="s">
        <v>271</v>
      </c>
      <c r="C350" s="157" t="s">
        <v>644</v>
      </c>
      <c r="D350" s="158">
        <v>43432</v>
      </c>
      <c r="E350" s="156" t="s">
        <v>1226</v>
      </c>
      <c r="F350" s="157" t="s">
        <v>1250</v>
      </c>
      <c r="G350" s="159">
        <v>3280000</v>
      </c>
      <c r="H350" s="156">
        <v>6.02</v>
      </c>
      <c r="I350" s="156" t="s">
        <v>25</v>
      </c>
      <c r="J350" s="156" t="s">
        <v>261</v>
      </c>
      <c r="K350" s="156" t="s">
        <v>262</v>
      </c>
      <c r="L350" s="156" t="s">
        <v>263</v>
      </c>
    </row>
    <row r="351" spans="1:12">
      <c r="A351" s="156">
        <v>350</v>
      </c>
      <c r="B351" s="157" t="s">
        <v>306</v>
      </c>
      <c r="C351" s="157" t="s">
        <v>645</v>
      </c>
      <c r="D351" s="158">
        <v>43126</v>
      </c>
      <c r="E351" s="156" t="s">
        <v>1226</v>
      </c>
      <c r="F351" s="157" t="s">
        <v>1250</v>
      </c>
      <c r="G351" s="159">
        <v>4320000</v>
      </c>
      <c r="H351" s="156">
        <v>6.52</v>
      </c>
      <c r="I351" s="156" t="s">
        <v>25</v>
      </c>
      <c r="J351" s="156" t="s">
        <v>300</v>
      </c>
      <c r="K351" s="156" t="s">
        <v>262</v>
      </c>
      <c r="L351" s="156" t="s">
        <v>283</v>
      </c>
    </row>
    <row r="352" spans="1:12">
      <c r="A352" s="156">
        <v>351</v>
      </c>
      <c r="B352" s="157" t="s">
        <v>284</v>
      </c>
      <c r="C352" s="157" t="s">
        <v>646</v>
      </c>
      <c r="D352" s="158">
        <v>44005</v>
      </c>
      <c r="E352" s="156" t="s">
        <v>1226</v>
      </c>
      <c r="F352" s="157" t="s">
        <v>1249</v>
      </c>
      <c r="G352" s="159">
        <v>3910000</v>
      </c>
      <c r="H352" s="156">
        <v>9.8699999999999992</v>
      </c>
      <c r="I352" s="156" t="s">
        <v>260</v>
      </c>
      <c r="J352" s="156" t="s">
        <v>300</v>
      </c>
      <c r="K352" s="156" t="s">
        <v>262</v>
      </c>
      <c r="L352" s="156" t="s">
        <v>283</v>
      </c>
    </row>
    <row r="353" spans="1:12">
      <c r="A353" s="156">
        <v>352</v>
      </c>
      <c r="B353" s="157" t="s">
        <v>253</v>
      </c>
      <c r="C353" s="157" t="s">
        <v>647</v>
      </c>
      <c r="D353" s="158">
        <v>43123</v>
      </c>
      <c r="E353" s="156" t="s">
        <v>1226</v>
      </c>
      <c r="F353" s="157" t="s">
        <v>1248</v>
      </c>
      <c r="G353" s="159">
        <v>4830000</v>
      </c>
      <c r="H353" s="156">
        <v>11.09</v>
      </c>
      <c r="I353" s="156" t="s">
        <v>25</v>
      </c>
      <c r="J353" s="156" t="s">
        <v>326</v>
      </c>
      <c r="K353" s="156" t="s">
        <v>257</v>
      </c>
      <c r="L353" s="156" t="s">
        <v>267</v>
      </c>
    </row>
    <row r="354" spans="1:12">
      <c r="A354" s="156">
        <v>353</v>
      </c>
      <c r="B354" s="157" t="s">
        <v>290</v>
      </c>
      <c r="C354" s="157" t="s">
        <v>648</v>
      </c>
      <c r="D354" s="158">
        <v>43699</v>
      </c>
      <c r="E354" s="156" t="s">
        <v>1226</v>
      </c>
      <c r="F354" s="157" t="s">
        <v>1247</v>
      </c>
      <c r="G354" s="159">
        <v>3060000</v>
      </c>
      <c r="H354" s="156">
        <v>10.89</v>
      </c>
      <c r="I354" s="156" t="s">
        <v>255</v>
      </c>
      <c r="J354" s="156" t="s">
        <v>261</v>
      </c>
      <c r="K354" s="156" t="s">
        <v>262</v>
      </c>
      <c r="L354" s="156" t="s">
        <v>263</v>
      </c>
    </row>
    <row r="355" spans="1:12">
      <c r="A355" s="156">
        <v>354</v>
      </c>
      <c r="B355" s="157" t="s">
        <v>247</v>
      </c>
      <c r="C355" s="157" t="s">
        <v>649</v>
      </c>
      <c r="D355" s="158">
        <v>44029</v>
      </c>
      <c r="E355" s="156" t="s">
        <v>1226</v>
      </c>
      <c r="F355" s="157" t="s">
        <v>1250</v>
      </c>
      <c r="G355" s="159">
        <v>2400000</v>
      </c>
      <c r="H355" s="156">
        <v>9.6999999999999993</v>
      </c>
      <c r="I355" s="156" t="s">
        <v>260</v>
      </c>
      <c r="J355" s="156" t="s">
        <v>326</v>
      </c>
      <c r="K355" s="156" t="s">
        <v>257</v>
      </c>
      <c r="L355" s="156" t="s">
        <v>267</v>
      </c>
    </row>
    <row r="356" spans="1:12">
      <c r="A356" s="156">
        <v>355</v>
      </c>
      <c r="B356" s="157" t="s">
        <v>264</v>
      </c>
      <c r="C356" s="157" t="s">
        <v>650</v>
      </c>
      <c r="D356" s="158">
        <v>44006</v>
      </c>
      <c r="E356" s="156" t="s">
        <v>1226</v>
      </c>
      <c r="F356" s="157" t="s">
        <v>1249</v>
      </c>
      <c r="G356" s="159">
        <v>4650000</v>
      </c>
      <c r="H356" s="156">
        <v>6.18</v>
      </c>
      <c r="I356" s="156" t="s">
        <v>260</v>
      </c>
      <c r="J356" s="156" t="s">
        <v>256</v>
      </c>
      <c r="K356" s="156" t="s">
        <v>257</v>
      </c>
      <c r="L356" s="156" t="s">
        <v>258</v>
      </c>
    </row>
    <row r="357" spans="1:12">
      <c r="A357" s="156">
        <v>356</v>
      </c>
      <c r="B357" s="157" t="s">
        <v>264</v>
      </c>
      <c r="C357" s="157" t="s">
        <v>651</v>
      </c>
      <c r="D357" s="158">
        <v>43383</v>
      </c>
      <c r="E357" s="156" t="s">
        <v>1226</v>
      </c>
      <c r="F357" s="157" t="s">
        <v>1248</v>
      </c>
      <c r="G357" s="159">
        <v>2240000</v>
      </c>
      <c r="H357" s="156">
        <v>6.36</v>
      </c>
      <c r="I357" s="156" t="s">
        <v>25</v>
      </c>
      <c r="J357" s="156" t="s">
        <v>261</v>
      </c>
      <c r="K357" s="156" t="s">
        <v>262</v>
      </c>
      <c r="L357" s="156" t="s">
        <v>263</v>
      </c>
    </row>
    <row r="358" spans="1:12">
      <c r="A358" s="156">
        <v>357</v>
      </c>
      <c r="B358" s="157" t="s">
        <v>296</v>
      </c>
      <c r="C358" s="157" t="s">
        <v>652</v>
      </c>
      <c r="D358" s="158">
        <v>43137</v>
      </c>
      <c r="E358" s="156" t="s">
        <v>1226</v>
      </c>
      <c r="F358" s="157" t="s">
        <v>1249</v>
      </c>
      <c r="G358" s="159">
        <v>4560000</v>
      </c>
      <c r="H358" s="156">
        <v>10.76</v>
      </c>
      <c r="I358" s="156" t="s">
        <v>260</v>
      </c>
      <c r="J358" s="156" t="s">
        <v>308</v>
      </c>
      <c r="K358" s="156" t="s">
        <v>262</v>
      </c>
      <c r="L358" s="156" t="s">
        <v>270</v>
      </c>
    </row>
    <row r="359" spans="1:12">
      <c r="A359" s="156">
        <v>358</v>
      </c>
      <c r="B359" s="157" t="s">
        <v>311</v>
      </c>
      <c r="C359" s="157" t="s">
        <v>653</v>
      </c>
      <c r="D359" s="158">
        <v>44119</v>
      </c>
      <c r="E359" s="156" t="s">
        <v>1226</v>
      </c>
      <c r="F359" s="157" t="s">
        <v>1248</v>
      </c>
      <c r="G359" s="159">
        <v>2000000</v>
      </c>
      <c r="H359" s="156">
        <v>9.17</v>
      </c>
      <c r="I359" s="156" t="s">
        <v>25</v>
      </c>
      <c r="J359" s="156" t="s">
        <v>300</v>
      </c>
      <c r="K359" s="156" t="s">
        <v>262</v>
      </c>
      <c r="L359" s="156" t="s">
        <v>283</v>
      </c>
    </row>
    <row r="360" spans="1:12">
      <c r="A360" s="156">
        <v>359</v>
      </c>
      <c r="B360" s="157" t="s">
        <v>296</v>
      </c>
      <c r="C360" s="157" t="s">
        <v>654</v>
      </c>
      <c r="D360" s="158">
        <v>43301</v>
      </c>
      <c r="E360" s="156" t="s">
        <v>1227</v>
      </c>
      <c r="F360" s="157" t="s">
        <v>1249</v>
      </c>
      <c r="G360" s="159">
        <v>2900000</v>
      </c>
      <c r="H360" s="156">
        <v>9.36</v>
      </c>
      <c r="I360" s="156" t="s">
        <v>25</v>
      </c>
      <c r="J360" s="156" t="s">
        <v>298</v>
      </c>
      <c r="K360" s="156" t="s">
        <v>262</v>
      </c>
      <c r="L360" s="156" t="s">
        <v>263</v>
      </c>
    </row>
    <row r="361" spans="1:12">
      <c r="A361" s="156">
        <v>360</v>
      </c>
      <c r="B361" s="157" t="s">
        <v>311</v>
      </c>
      <c r="C361" s="157" t="s">
        <v>655</v>
      </c>
      <c r="D361" s="158">
        <v>43298</v>
      </c>
      <c r="E361" s="156" t="s">
        <v>1226</v>
      </c>
      <c r="F361" s="157" t="s">
        <v>1249</v>
      </c>
      <c r="G361" s="159">
        <v>3970000</v>
      </c>
      <c r="H361" s="156">
        <v>6.66</v>
      </c>
      <c r="I361" s="156" t="s">
        <v>260</v>
      </c>
      <c r="J361" s="156" t="s">
        <v>346</v>
      </c>
      <c r="K361" s="156" t="s">
        <v>262</v>
      </c>
      <c r="L361" s="156" t="s">
        <v>283</v>
      </c>
    </row>
    <row r="362" spans="1:12">
      <c r="A362" s="156">
        <v>361</v>
      </c>
      <c r="B362" s="157" t="s">
        <v>264</v>
      </c>
      <c r="C362" s="157" t="s">
        <v>656</v>
      </c>
      <c r="D362" s="158">
        <v>43608</v>
      </c>
      <c r="E362" s="156" t="s">
        <v>1226</v>
      </c>
      <c r="F362" s="157" t="s">
        <v>1249</v>
      </c>
      <c r="G362" s="159">
        <v>1670000</v>
      </c>
      <c r="H362" s="156">
        <v>6.92</v>
      </c>
      <c r="I362" s="156" t="s">
        <v>25</v>
      </c>
      <c r="J362" s="156" t="s">
        <v>308</v>
      </c>
      <c r="K362" s="156" t="s">
        <v>262</v>
      </c>
      <c r="L362" s="156" t="s">
        <v>270</v>
      </c>
    </row>
    <row r="363" spans="1:12">
      <c r="A363" s="156">
        <v>362</v>
      </c>
      <c r="B363" s="157" t="s">
        <v>253</v>
      </c>
      <c r="C363" s="157" t="s">
        <v>657</v>
      </c>
      <c r="D363" s="158">
        <v>43144</v>
      </c>
      <c r="E363" s="156" t="s">
        <v>1227</v>
      </c>
      <c r="F363" s="157" t="s">
        <v>1248</v>
      </c>
      <c r="G363" s="159">
        <v>2500000</v>
      </c>
      <c r="H363" s="156">
        <v>9.9499999999999993</v>
      </c>
      <c r="I363" s="156" t="s">
        <v>25</v>
      </c>
      <c r="J363" s="156" t="s">
        <v>256</v>
      </c>
      <c r="K363" s="156" t="s">
        <v>257</v>
      </c>
      <c r="L363" s="156" t="s">
        <v>258</v>
      </c>
    </row>
    <row r="364" spans="1:12">
      <c r="A364" s="156">
        <v>363</v>
      </c>
      <c r="B364" s="157" t="s">
        <v>306</v>
      </c>
      <c r="C364" s="157" t="s">
        <v>658</v>
      </c>
      <c r="D364" s="158">
        <v>43977</v>
      </c>
      <c r="E364" s="156" t="s">
        <v>1226</v>
      </c>
      <c r="F364" s="157" t="s">
        <v>1251</v>
      </c>
      <c r="G364" s="159">
        <v>3090000</v>
      </c>
      <c r="H364" s="156">
        <v>8.9600000000000009</v>
      </c>
      <c r="I364" s="156" t="s">
        <v>25</v>
      </c>
      <c r="J364" s="156" t="s">
        <v>332</v>
      </c>
      <c r="K364" s="156" t="s">
        <v>257</v>
      </c>
      <c r="L364" s="156" t="s">
        <v>258</v>
      </c>
    </row>
    <row r="365" spans="1:12">
      <c r="A365" s="156">
        <v>364</v>
      </c>
      <c r="B365" s="157" t="s">
        <v>287</v>
      </c>
      <c r="C365" s="157" t="s">
        <v>659</v>
      </c>
      <c r="D365" s="158">
        <v>43623</v>
      </c>
      <c r="E365" s="156" t="s">
        <v>1226</v>
      </c>
      <c r="F365" s="157" t="s">
        <v>1251</v>
      </c>
      <c r="G365" s="159">
        <v>3260000</v>
      </c>
      <c r="H365" s="156">
        <v>9.48</v>
      </c>
      <c r="I365" s="156" t="s">
        <v>25</v>
      </c>
      <c r="J365" s="156" t="s">
        <v>266</v>
      </c>
      <c r="K365" s="156" t="s">
        <v>257</v>
      </c>
      <c r="L365" s="156" t="s">
        <v>267</v>
      </c>
    </row>
    <row r="366" spans="1:12">
      <c r="A366" s="156">
        <v>365</v>
      </c>
      <c r="B366" s="157" t="s">
        <v>293</v>
      </c>
      <c r="C366" s="157" t="s">
        <v>660</v>
      </c>
      <c r="D366" s="158">
        <v>43344</v>
      </c>
      <c r="E366" s="156" t="s">
        <v>1226</v>
      </c>
      <c r="F366" s="157" t="s">
        <v>1249</v>
      </c>
      <c r="G366" s="159">
        <v>4020000</v>
      </c>
      <c r="H366" s="156">
        <v>8.69</v>
      </c>
      <c r="I366" s="156" t="s">
        <v>255</v>
      </c>
      <c r="J366" s="156" t="s">
        <v>346</v>
      </c>
      <c r="K366" s="156" t="s">
        <v>262</v>
      </c>
      <c r="L366" s="156" t="s">
        <v>283</v>
      </c>
    </row>
    <row r="367" spans="1:12">
      <c r="A367" s="156">
        <v>366</v>
      </c>
      <c r="B367" s="157" t="s">
        <v>293</v>
      </c>
      <c r="C367" s="157" t="s">
        <v>661</v>
      </c>
      <c r="D367" s="158">
        <v>43968</v>
      </c>
      <c r="E367" s="156" t="s">
        <v>1226</v>
      </c>
      <c r="F367" s="157" t="s">
        <v>1249</v>
      </c>
      <c r="G367" s="159">
        <v>1730000</v>
      </c>
      <c r="H367" s="156">
        <v>9.5299999999999994</v>
      </c>
      <c r="I367" s="156" t="s">
        <v>25</v>
      </c>
      <c r="J367" s="156" t="s">
        <v>308</v>
      </c>
      <c r="K367" s="156" t="s">
        <v>262</v>
      </c>
      <c r="L367" s="156" t="s">
        <v>270</v>
      </c>
    </row>
    <row r="368" spans="1:12">
      <c r="A368" s="156">
        <v>367</v>
      </c>
      <c r="B368" s="157" t="s">
        <v>284</v>
      </c>
      <c r="C368" s="157" t="s">
        <v>662</v>
      </c>
      <c r="D368" s="158">
        <v>43718</v>
      </c>
      <c r="E368" s="156" t="s">
        <v>1226</v>
      </c>
      <c r="F368" s="157" t="s">
        <v>1249</v>
      </c>
      <c r="G368" s="159">
        <v>4660000</v>
      </c>
      <c r="H368" s="156">
        <v>8.9</v>
      </c>
      <c r="I368" s="156" t="s">
        <v>260</v>
      </c>
      <c r="J368" s="156" t="s">
        <v>326</v>
      </c>
      <c r="K368" s="156" t="s">
        <v>257</v>
      </c>
      <c r="L368" s="156" t="s">
        <v>267</v>
      </c>
    </row>
    <row r="369" spans="1:12">
      <c r="A369" s="156">
        <v>368</v>
      </c>
      <c r="B369" s="157" t="s">
        <v>296</v>
      </c>
      <c r="C369" s="157" t="s">
        <v>663</v>
      </c>
      <c r="D369" s="158">
        <v>43746</v>
      </c>
      <c r="E369" s="156" t="s">
        <v>1227</v>
      </c>
      <c r="F369" s="157" t="s">
        <v>1258</v>
      </c>
      <c r="G369" s="159">
        <v>1670000</v>
      </c>
      <c r="H369" s="156">
        <v>8.8000000000000007</v>
      </c>
      <c r="I369" s="156" t="s">
        <v>260</v>
      </c>
      <c r="J369" s="156" t="s">
        <v>332</v>
      </c>
      <c r="K369" s="156" t="s">
        <v>257</v>
      </c>
      <c r="L369" s="156" t="s">
        <v>258</v>
      </c>
    </row>
    <row r="370" spans="1:12">
      <c r="A370" s="156">
        <v>369</v>
      </c>
      <c r="B370" s="157" t="s">
        <v>293</v>
      </c>
      <c r="C370" s="157" t="s">
        <v>664</v>
      </c>
      <c r="D370" s="158">
        <v>43882</v>
      </c>
      <c r="E370" s="156" t="s">
        <v>1226</v>
      </c>
      <c r="F370" s="157" t="s">
        <v>1250</v>
      </c>
      <c r="G370" s="159">
        <v>4910000</v>
      </c>
      <c r="H370" s="156">
        <v>10.83</v>
      </c>
      <c r="I370" s="156" t="s">
        <v>25</v>
      </c>
      <c r="J370" s="156" t="s">
        <v>329</v>
      </c>
      <c r="K370" s="156" t="s">
        <v>257</v>
      </c>
      <c r="L370" s="156" t="s">
        <v>274</v>
      </c>
    </row>
    <row r="371" spans="1:12">
      <c r="A371" s="156">
        <v>370</v>
      </c>
      <c r="B371" s="157" t="s">
        <v>264</v>
      </c>
      <c r="C371" s="157" t="s">
        <v>665</v>
      </c>
      <c r="D371" s="158">
        <v>43142</v>
      </c>
      <c r="E371" s="156" t="s">
        <v>1227</v>
      </c>
      <c r="F371" s="157" t="s">
        <v>1247</v>
      </c>
      <c r="G371" s="159">
        <v>4860000</v>
      </c>
      <c r="H371" s="156">
        <v>9.14</v>
      </c>
      <c r="I371" s="156" t="s">
        <v>255</v>
      </c>
      <c r="J371" s="156" t="s">
        <v>289</v>
      </c>
      <c r="K371" s="156" t="s">
        <v>257</v>
      </c>
      <c r="L371" s="156" t="s">
        <v>258</v>
      </c>
    </row>
    <row r="372" spans="1:12">
      <c r="A372" s="156">
        <v>371</v>
      </c>
      <c r="B372" s="157" t="s">
        <v>290</v>
      </c>
      <c r="C372" s="157" t="s">
        <v>666</v>
      </c>
      <c r="D372" s="158">
        <v>43453</v>
      </c>
      <c r="E372" s="156" t="s">
        <v>1226</v>
      </c>
      <c r="F372" s="157" t="s">
        <v>1250</v>
      </c>
      <c r="G372" s="159">
        <v>3450000</v>
      </c>
      <c r="H372" s="156">
        <v>10.97</v>
      </c>
      <c r="I372" s="156" t="s">
        <v>260</v>
      </c>
      <c r="J372" s="156" t="s">
        <v>298</v>
      </c>
      <c r="K372" s="156" t="s">
        <v>262</v>
      </c>
      <c r="L372" s="156" t="s">
        <v>263</v>
      </c>
    </row>
    <row r="373" spans="1:12">
      <c r="A373" s="156">
        <v>372</v>
      </c>
      <c r="B373" s="157" t="s">
        <v>264</v>
      </c>
      <c r="C373" s="157" t="s">
        <v>667</v>
      </c>
      <c r="D373" s="158">
        <v>43725</v>
      </c>
      <c r="E373" s="156" t="s">
        <v>1226</v>
      </c>
      <c r="F373" s="157" t="s">
        <v>1258</v>
      </c>
      <c r="G373" s="159">
        <v>3430000</v>
      </c>
      <c r="H373" s="156">
        <v>10.33</v>
      </c>
      <c r="I373" s="156" t="s">
        <v>25</v>
      </c>
      <c r="J373" s="156" t="s">
        <v>346</v>
      </c>
      <c r="K373" s="156" t="s">
        <v>262</v>
      </c>
      <c r="L373" s="156" t="s">
        <v>283</v>
      </c>
    </row>
    <row r="374" spans="1:12">
      <c r="A374" s="156">
        <v>373</v>
      </c>
      <c r="B374" s="157" t="s">
        <v>271</v>
      </c>
      <c r="C374" s="157" t="s">
        <v>668</v>
      </c>
      <c r="D374" s="158">
        <v>43453</v>
      </c>
      <c r="E374" s="156" t="s">
        <v>1227</v>
      </c>
      <c r="F374" s="157" t="s">
        <v>1248</v>
      </c>
      <c r="G374" s="159">
        <v>3550000</v>
      </c>
      <c r="H374" s="156">
        <v>8.07</v>
      </c>
      <c r="I374" s="156" t="s">
        <v>255</v>
      </c>
      <c r="J374" s="156" t="s">
        <v>304</v>
      </c>
      <c r="K374" s="156" t="s">
        <v>257</v>
      </c>
      <c r="L374" s="156" t="s">
        <v>267</v>
      </c>
    </row>
    <row r="375" spans="1:12">
      <c r="A375" s="156">
        <v>374</v>
      </c>
      <c r="B375" s="157" t="s">
        <v>284</v>
      </c>
      <c r="C375" s="157" t="s">
        <v>669</v>
      </c>
      <c r="D375" s="158">
        <v>43525</v>
      </c>
      <c r="E375" s="156" t="s">
        <v>1226</v>
      </c>
      <c r="F375" s="157" t="s">
        <v>1247</v>
      </c>
      <c r="G375" s="159">
        <v>1810000</v>
      </c>
      <c r="H375" s="156">
        <v>9.26</v>
      </c>
      <c r="I375" s="156" t="s">
        <v>25</v>
      </c>
      <c r="J375" s="156" t="s">
        <v>298</v>
      </c>
      <c r="K375" s="156" t="s">
        <v>262</v>
      </c>
      <c r="L375" s="156" t="s">
        <v>263</v>
      </c>
    </row>
    <row r="376" spans="1:12">
      <c r="A376" s="156">
        <v>375</v>
      </c>
      <c r="B376" s="157" t="s">
        <v>264</v>
      </c>
      <c r="C376" s="157" t="s">
        <v>670</v>
      </c>
      <c r="D376" s="158">
        <v>43265</v>
      </c>
      <c r="E376" s="156" t="s">
        <v>1227</v>
      </c>
      <c r="F376" s="157" t="s">
        <v>1247</v>
      </c>
      <c r="G376" s="159">
        <v>4050000</v>
      </c>
      <c r="H376" s="156">
        <v>7.23</v>
      </c>
      <c r="I376" s="156" t="s">
        <v>255</v>
      </c>
      <c r="J376" s="156" t="s">
        <v>273</v>
      </c>
      <c r="K376" s="156" t="s">
        <v>257</v>
      </c>
      <c r="L376" s="156" t="s">
        <v>274</v>
      </c>
    </row>
    <row r="377" spans="1:12">
      <c r="A377" s="156">
        <v>376</v>
      </c>
      <c r="B377" s="157" t="s">
        <v>311</v>
      </c>
      <c r="C377" s="157" t="s">
        <v>671</v>
      </c>
      <c r="D377" s="158">
        <v>43524</v>
      </c>
      <c r="E377" s="156" t="s">
        <v>1227</v>
      </c>
      <c r="F377" s="157" t="s">
        <v>1247</v>
      </c>
      <c r="G377" s="159">
        <v>2360000</v>
      </c>
      <c r="H377" s="156">
        <v>4.79</v>
      </c>
      <c r="I377" s="156" t="s">
        <v>25</v>
      </c>
      <c r="J377" s="156" t="s">
        <v>319</v>
      </c>
      <c r="K377" s="156" t="s">
        <v>279</v>
      </c>
      <c r="L377" s="156" t="s">
        <v>279</v>
      </c>
    </row>
    <row r="378" spans="1:12">
      <c r="A378" s="156">
        <v>377</v>
      </c>
      <c r="B378" s="157" t="s">
        <v>264</v>
      </c>
      <c r="C378" s="157" t="s">
        <v>672</v>
      </c>
      <c r="D378" s="158">
        <v>43864</v>
      </c>
      <c r="E378" s="156" t="s">
        <v>1227</v>
      </c>
      <c r="F378" s="157" t="s">
        <v>1258</v>
      </c>
      <c r="G378" s="159">
        <v>4050000</v>
      </c>
      <c r="H378" s="156">
        <v>8.9700000000000006</v>
      </c>
      <c r="I378" s="156" t="s">
        <v>25</v>
      </c>
      <c r="J378" s="156" t="s">
        <v>256</v>
      </c>
      <c r="K378" s="156" t="s">
        <v>257</v>
      </c>
      <c r="L378" s="156" t="s">
        <v>258</v>
      </c>
    </row>
    <row r="379" spans="1:12">
      <c r="A379" s="156">
        <v>378</v>
      </c>
      <c r="B379" s="157" t="s">
        <v>311</v>
      </c>
      <c r="C379" s="157" t="s">
        <v>673</v>
      </c>
      <c r="D379" s="158">
        <v>43153</v>
      </c>
      <c r="E379" s="156" t="s">
        <v>1226</v>
      </c>
      <c r="F379" s="157" t="s">
        <v>1249</v>
      </c>
      <c r="G379" s="159">
        <v>2190000</v>
      </c>
      <c r="H379" s="156">
        <v>5.94</v>
      </c>
      <c r="I379" s="156" t="s">
        <v>255</v>
      </c>
      <c r="J379" s="156" t="s">
        <v>332</v>
      </c>
      <c r="K379" s="156" t="s">
        <v>257</v>
      </c>
      <c r="L379" s="156" t="s">
        <v>258</v>
      </c>
    </row>
    <row r="380" spans="1:12">
      <c r="A380" s="156">
        <v>379</v>
      </c>
      <c r="B380" s="157" t="s">
        <v>247</v>
      </c>
      <c r="C380" s="157" t="s">
        <v>674</v>
      </c>
      <c r="D380" s="158">
        <v>43738</v>
      </c>
      <c r="E380" s="156" t="s">
        <v>1226</v>
      </c>
      <c r="F380" s="157" t="s">
        <v>1247</v>
      </c>
      <c r="G380" s="159">
        <v>1720000</v>
      </c>
      <c r="H380" s="156">
        <v>10.15</v>
      </c>
      <c r="I380" s="156" t="s">
        <v>260</v>
      </c>
      <c r="J380" s="156" t="s">
        <v>276</v>
      </c>
      <c r="K380" s="156" t="s">
        <v>262</v>
      </c>
      <c r="L380" s="156" t="s">
        <v>263</v>
      </c>
    </row>
    <row r="381" spans="1:12">
      <c r="A381" s="156">
        <v>380</v>
      </c>
      <c r="B381" s="157" t="s">
        <v>306</v>
      </c>
      <c r="C381" s="157" t="s">
        <v>675</v>
      </c>
      <c r="D381" s="158">
        <v>43203</v>
      </c>
      <c r="E381" s="156" t="s">
        <v>1227</v>
      </c>
      <c r="F381" s="157" t="s">
        <v>1249</v>
      </c>
      <c r="G381" s="159">
        <v>3360000</v>
      </c>
      <c r="H381" s="156">
        <v>8.76</v>
      </c>
      <c r="I381" s="156" t="s">
        <v>260</v>
      </c>
      <c r="J381" s="156" t="s">
        <v>266</v>
      </c>
      <c r="K381" s="156" t="s">
        <v>257</v>
      </c>
      <c r="L381" s="156" t="s">
        <v>267</v>
      </c>
    </row>
    <row r="382" spans="1:12">
      <c r="A382" s="156">
        <v>381</v>
      </c>
      <c r="B382" s="157" t="s">
        <v>287</v>
      </c>
      <c r="C382" s="157" t="s">
        <v>676</v>
      </c>
      <c r="D382" s="158">
        <v>44064</v>
      </c>
      <c r="E382" s="156" t="s">
        <v>1226</v>
      </c>
      <c r="F382" s="157" t="s">
        <v>1248</v>
      </c>
      <c r="G382" s="159">
        <v>4390000</v>
      </c>
      <c r="H382" s="156">
        <v>6.43</v>
      </c>
      <c r="I382" s="156" t="s">
        <v>255</v>
      </c>
      <c r="J382" s="156" t="s">
        <v>298</v>
      </c>
      <c r="K382" s="156" t="s">
        <v>262</v>
      </c>
      <c r="L382" s="156" t="s">
        <v>263</v>
      </c>
    </row>
    <row r="383" spans="1:12">
      <c r="A383" s="156">
        <v>382</v>
      </c>
      <c r="B383" s="157" t="s">
        <v>280</v>
      </c>
      <c r="C383" s="157" t="s">
        <v>677</v>
      </c>
      <c r="D383" s="158">
        <v>44081</v>
      </c>
      <c r="E383" s="156" t="s">
        <v>1226</v>
      </c>
      <c r="F383" s="157" t="s">
        <v>1248</v>
      </c>
      <c r="G383" s="159">
        <v>2550000</v>
      </c>
      <c r="H383" s="156">
        <v>9.15</v>
      </c>
      <c r="I383" s="156" t="s">
        <v>260</v>
      </c>
      <c r="J383" s="156" t="s">
        <v>273</v>
      </c>
      <c r="K383" s="156" t="s">
        <v>257</v>
      </c>
      <c r="L383" s="156" t="s">
        <v>274</v>
      </c>
    </row>
    <row r="384" spans="1:12">
      <c r="A384" s="156">
        <v>383</v>
      </c>
      <c r="B384" s="157" t="s">
        <v>253</v>
      </c>
      <c r="C384" s="157" t="s">
        <v>678</v>
      </c>
      <c r="D384" s="158">
        <v>43244</v>
      </c>
      <c r="E384" s="156" t="s">
        <v>1227</v>
      </c>
      <c r="F384" s="157" t="s">
        <v>1258</v>
      </c>
      <c r="G384" s="159">
        <v>4740000</v>
      </c>
      <c r="H384" s="156">
        <v>5.33</v>
      </c>
      <c r="I384" s="156" t="s">
        <v>25</v>
      </c>
      <c r="J384" s="156" t="s">
        <v>266</v>
      </c>
      <c r="K384" s="156" t="s">
        <v>257</v>
      </c>
      <c r="L384" s="156" t="s">
        <v>267</v>
      </c>
    </row>
    <row r="385" spans="1:12">
      <c r="A385" s="156">
        <v>384</v>
      </c>
      <c r="B385" s="157" t="s">
        <v>311</v>
      </c>
      <c r="C385" s="157" t="s">
        <v>679</v>
      </c>
      <c r="D385" s="158">
        <v>43815</v>
      </c>
      <c r="E385" s="156" t="s">
        <v>1226</v>
      </c>
      <c r="F385" s="157" t="s">
        <v>1249</v>
      </c>
      <c r="G385" s="159">
        <v>4020000</v>
      </c>
      <c r="H385" s="156">
        <v>5.42</v>
      </c>
      <c r="I385" s="156" t="s">
        <v>260</v>
      </c>
      <c r="J385" s="156" t="s">
        <v>278</v>
      </c>
      <c r="K385" s="156" t="s">
        <v>279</v>
      </c>
      <c r="L385" s="156" t="s">
        <v>279</v>
      </c>
    </row>
    <row r="386" spans="1:12">
      <c r="A386" s="156">
        <v>385</v>
      </c>
      <c r="B386" s="157" t="s">
        <v>247</v>
      </c>
      <c r="C386" s="157" t="s">
        <v>680</v>
      </c>
      <c r="D386" s="158">
        <v>43284</v>
      </c>
      <c r="E386" s="156" t="s">
        <v>1226</v>
      </c>
      <c r="F386" s="157" t="s">
        <v>1248</v>
      </c>
      <c r="G386" s="159">
        <v>3630000</v>
      </c>
      <c r="H386" s="156">
        <v>10.62</v>
      </c>
      <c r="I386" s="156" t="s">
        <v>255</v>
      </c>
      <c r="J386" s="156" t="s">
        <v>266</v>
      </c>
      <c r="K386" s="156" t="s">
        <v>257</v>
      </c>
      <c r="L386" s="156" t="s">
        <v>267</v>
      </c>
    </row>
    <row r="387" spans="1:12">
      <c r="A387" s="156">
        <v>386</v>
      </c>
      <c r="B387" s="157" t="s">
        <v>293</v>
      </c>
      <c r="C387" s="157" t="s">
        <v>681</v>
      </c>
      <c r="D387" s="158">
        <v>43652</v>
      </c>
      <c r="E387" s="156" t="s">
        <v>1226</v>
      </c>
      <c r="F387" s="157" t="s">
        <v>1250</v>
      </c>
      <c r="G387" s="159">
        <v>4180000</v>
      </c>
      <c r="H387" s="156">
        <v>6.04</v>
      </c>
      <c r="I387" s="156" t="s">
        <v>25</v>
      </c>
      <c r="J387" s="156" t="s">
        <v>289</v>
      </c>
      <c r="K387" s="156" t="s">
        <v>257</v>
      </c>
      <c r="L387" s="156" t="s">
        <v>258</v>
      </c>
    </row>
    <row r="388" spans="1:12">
      <c r="A388" s="156">
        <v>387</v>
      </c>
      <c r="B388" s="157" t="s">
        <v>264</v>
      </c>
      <c r="C388" s="157" t="s">
        <v>682</v>
      </c>
      <c r="D388" s="158">
        <v>43249</v>
      </c>
      <c r="E388" s="156" t="s">
        <v>1226</v>
      </c>
      <c r="F388" s="157" t="s">
        <v>1248</v>
      </c>
      <c r="G388" s="159">
        <v>2790000</v>
      </c>
      <c r="H388" s="156">
        <v>9.3699999999999992</v>
      </c>
      <c r="I388" s="156" t="s">
        <v>260</v>
      </c>
      <c r="J388" s="156" t="s">
        <v>276</v>
      </c>
      <c r="K388" s="156" t="s">
        <v>262</v>
      </c>
      <c r="L388" s="156" t="s">
        <v>263</v>
      </c>
    </row>
    <row r="389" spans="1:12">
      <c r="A389" s="156">
        <v>388</v>
      </c>
      <c r="B389" s="157" t="s">
        <v>301</v>
      </c>
      <c r="C389" s="157" t="s">
        <v>683</v>
      </c>
      <c r="D389" s="158">
        <v>44090</v>
      </c>
      <c r="E389" s="156" t="s">
        <v>1226</v>
      </c>
      <c r="F389" s="157" t="s">
        <v>1247</v>
      </c>
      <c r="G389" s="159">
        <v>3750000</v>
      </c>
      <c r="H389" s="156">
        <v>4.1399999999999997</v>
      </c>
      <c r="I389" s="156" t="s">
        <v>260</v>
      </c>
      <c r="J389" s="156" t="s">
        <v>308</v>
      </c>
      <c r="K389" s="156" t="s">
        <v>262</v>
      </c>
      <c r="L389" s="156" t="s">
        <v>270</v>
      </c>
    </row>
    <row r="390" spans="1:12">
      <c r="A390" s="156">
        <v>389</v>
      </c>
      <c r="B390" s="157" t="s">
        <v>287</v>
      </c>
      <c r="C390" s="157" t="s">
        <v>684</v>
      </c>
      <c r="D390" s="158">
        <v>43620</v>
      </c>
      <c r="E390" s="156" t="s">
        <v>1227</v>
      </c>
      <c r="F390" s="157" t="s">
        <v>1250</v>
      </c>
      <c r="G390" s="159">
        <v>3160000</v>
      </c>
      <c r="H390" s="156">
        <v>5.84</v>
      </c>
      <c r="I390" s="156" t="s">
        <v>260</v>
      </c>
      <c r="J390" s="156" t="s">
        <v>266</v>
      </c>
      <c r="K390" s="156" t="s">
        <v>257</v>
      </c>
      <c r="L390" s="156" t="s">
        <v>267</v>
      </c>
    </row>
    <row r="391" spans="1:12">
      <c r="A391" s="156">
        <v>390</v>
      </c>
      <c r="B391" s="157" t="s">
        <v>311</v>
      </c>
      <c r="C391" s="157" t="s">
        <v>685</v>
      </c>
      <c r="D391" s="158">
        <v>43860</v>
      </c>
      <c r="E391" s="156" t="s">
        <v>1226</v>
      </c>
      <c r="F391" s="157" t="s">
        <v>1247</v>
      </c>
      <c r="G391" s="159">
        <v>3840000</v>
      </c>
      <c r="H391" s="156">
        <v>6.46</v>
      </c>
      <c r="I391" s="156" t="s">
        <v>25</v>
      </c>
      <c r="J391" s="156" t="s">
        <v>282</v>
      </c>
      <c r="K391" s="156" t="s">
        <v>262</v>
      </c>
      <c r="L391" s="156" t="s">
        <v>283</v>
      </c>
    </row>
    <row r="392" spans="1:12">
      <c r="A392" s="156">
        <v>391</v>
      </c>
      <c r="B392" s="157" t="s">
        <v>293</v>
      </c>
      <c r="C392" s="157" t="s">
        <v>686</v>
      </c>
      <c r="D392" s="158">
        <v>43206</v>
      </c>
      <c r="E392" s="156" t="s">
        <v>1226</v>
      </c>
      <c r="F392" s="157" t="s">
        <v>1251</v>
      </c>
      <c r="G392" s="159">
        <v>1870000</v>
      </c>
      <c r="H392" s="156">
        <v>8.4499999999999993</v>
      </c>
      <c r="I392" s="156" t="s">
        <v>255</v>
      </c>
      <c r="J392" s="156" t="s">
        <v>346</v>
      </c>
      <c r="K392" s="156" t="s">
        <v>262</v>
      </c>
      <c r="L392" s="156" t="s">
        <v>283</v>
      </c>
    </row>
    <row r="393" spans="1:12">
      <c r="A393" s="156">
        <v>392</v>
      </c>
      <c r="B393" s="157" t="s">
        <v>293</v>
      </c>
      <c r="C393" s="157" t="s">
        <v>687</v>
      </c>
      <c r="D393" s="158">
        <v>43148</v>
      </c>
      <c r="E393" s="156" t="s">
        <v>1226</v>
      </c>
      <c r="F393" s="157" t="s">
        <v>1249</v>
      </c>
      <c r="G393" s="159">
        <v>1950000</v>
      </c>
      <c r="H393" s="156">
        <v>6.52</v>
      </c>
      <c r="I393" s="156" t="s">
        <v>255</v>
      </c>
      <c r="J393" s="156" t="s">
        <v>286</v>
      </c>
      <c r="K393" s="156" t="s">
        <v>257</v>
      </c>
      <c r="L393" s="156" t="s">
        <v>274</v>
      </c>
    </row>
    <row r="394" spans="1:12">
      <c r="A394" s="156">
        <v>393</v>
      </c>
      <c r="B394" s="157" t="s">
        <v>311</v>
      </c>
      <c r="C394" s="157" t="s">
        <v>688</v>
      </c>
      <c r="D394" s="158">
        <v>44027</v>
      </c>
      <c r="E394" s="156" t="s">
        <v>1227</v>
      </c>
      <c r="F394" s="157" t="s">
        <v>1247</v>
      </c>
      <c r="G394" s="159">
        <v>3420000</v>
      </c>
      <c r="H394" s="156">
        <v>9.6300000000000008</v>
      </c>
      <c r="I394" s="156" t="s">
        <v>260</v>
      </c>
      <c r="J394" s="156" t="s">
        <v>282</v>
      </c>
      <c r="K394" s="156" t="s">
        <v>262</v>
      </c>
      <c r="L394" s="156" t="s">
        <v>283</v>
      </c>
    </row>
    <row r="395" spans="1:12">
      <c r="A395" s="156">
        <v>394</v>
      </c>
      <c r="B395" s="157" t="s">
        <v>253</v>
      </c>
      <c r="C395" s="157" t="s">
        <v>689</v>
      </c>
      <c r="D395" s="158">
        <v>43472</v>
      </c>
      <c r="E395" s="156" t="s">
        <v>1226</v>
      </c>
      <c r="F395" s="157" t="s">
        <v>1249</v>
      </c>
      <c r="G395" s="159">
        <v>3220000</v>
      </c>
      <c r="H395" s="156">
        <v>8.48</v>
      </c>
      <c r="I395" s="156" t="s">
        <v>260</v>
      </c>
      <c r="J395" s="156" t="s">
        <v>298</v>
      </c>
      <c r="K395" s="156" t="s">
        <v>262</v>
      </c>
      <c r="L395" s="156" t="s">
        <v>263</v>
      </c>
    </row>
    <row r="396" spans="1:12">
      <c r="A396" s="156">
        <v>395</v>
      </c>
      <c r="B396" s="157" t="s">
        <v>301</v>
      </c>
      <c r="C396" s="157" t="s">
        <v>690</v>
      </c>
      <c r="D396" s="158">
        <v>43631</v>
      </c>
      <c r="E396" s="156" t="s">
        <v>1226</v>
      </c>
      <c r="F396" s="157" t="s">
        <v>1247</v>
      </c>
      <c r="G396" s="159">
        <v>1910000</v>
      </c>
      <c r="H396" s="156">
        <v>10.26</v>
      </c>
      <c r="I396" s="156" t="s">
        <v>260</v>
      </c>
      <c r="J396" s="156" t="s">
        <v>269</v>
      </c>
      <c r="K396" s="156" t="s">
        <v>262</v>
      </c>
      <c r="L396" s="156" t="s">
        <v>270</v>
      </c>
    </row>
    <row r="397" spans="1:12">
      <c r="A397" s="156">
        <v>396</v>
      </c>
      <c r="B397" s="157" t="s">
        <v>293</v>
      </c>
      <c r="C397" s="157" t="s">
        <v>691</v>
      </c>
      <c r="D397" s="158">
        <v>44068</v>
      </c>
      <c r="E397" s="156" t="s">
        <v>1226</v>
      </c>
      <c r="F397" s="157" t="s">
        <v>1247</v>
      </c>
      <c r="G397" s="159">
        <v>3910000</v>
      </c>
      <c r="H397" s="156">
        <v>4.91</v>
      </c>
      <c r="I397" s="156" t="s">
        <v>260</v>
      </c>
      <c r="J397" s="156" t="s">
        <v>319</v>
      </c>
      <c r="K397" s="156" t="s">
        <v>279</v>
      </c>
      <c r="L397" s="156" t="s">
        <v>279</v>
      </c>
    </row>
    <row r="398" spans="1:12">
      <c r="A398" s="156">
        <v>397</v>
      </c>
      <c r="B398" s="157" t="s">
        <v>284</v>
      </c>
      <c r="C398" s="157" t="s">
        <v>692</v>
      </c>
      <c r="D398" s="158">
        <v>43531</v>
      </c>
      <c r="E398" s="156" t="s">
        <v>1226</v>
      </c>
      <c r="F398" s="157" t="s">
        <v>1247</v>
      </c>
      <c r="G398" s="159">
        <v>3920000</v>
      </c>
      <c r="H398" s="156">
        <v>4.3</v>
      </c>
      <c r="I398" s="156" t="s">
        <v>255</v>
      </c>
      <c r="J398" s="156" t="s">
        <v>261</v>
      </c>
      <c r="K398" s="156" t="s">
        <v>262</v>
      </c>
      <c r="L398" s="156" t="s">
        <v>263</v>
      </c>
    </row>
    <row r="399" spans="1:12">
      <c r="A399" s="156">
        <v>398</v>
      </c>
      <c r="B399" s="157" t="s">
        <v>264</v>
      </c>
      <c r="C399" s="157" t="s">
        <v>693</v>
      </c>
      <c r="D399" s="158">
        <v>43744</v>
      </c>
      <c r="E399" s="156" t="s">
        <v>1226</v>
      </c>
      <c r="F399" s="157" t="s">
        <v>1249</v>
      </c>
      <c r="G399" s="159">
        <v>4830000</v>
      </c>
      <c r="H399" s="156">
        <v>8.7100000000000009</v>
      </c>
      <c r="I399" s="156" t="s">
        <v>260</v>
      </c>
      <c r="J399" s="156" t="s">
        <v>329</v>
      </c>
      <c r="K399" s="156" t="s">
        <v>257</v>
      </c>
      <c r="L399" s="156" t="s">
        <v>274</v>
      </c>
    </row>
    <row r="400" spans="1:12">
      <c r="A400" s="156">
        <v>399</v>
      </c>
      <c r="B400" s="157" t="s">
        <v>296</v>
      </c>
      <c r="C400" s="157" t="s">
        <v>694</v>
      </c>
      <c r="D400" s="158">
        <v>43733</v>
      </c>
      <c r="E400" s="156" t="s">
        <v>1227</v>
      </c>
      <c r="F400" s="157" t="s">
        <v>1258</v>
      </c>
      <c r="G400" s="159">
        <v>4230000</v>
      </c>
      <c r="H400" s="156">
        <v>8.43</v>
      </c>
      <c r="I400" s="156" t="s">
        <v>25</v>
      </c>
      <c r="J400" s="156" t="s">
        <v>295</v>
      </c>
      <c r="K400" s="156" t="s">
        <v>262</v>
      </c>
      <c r="L400" s="156" t="s">
        <v>270</v>
      </c>
    </row>
    <row r="401" spans="1:12">
      <c r="A401" s="156">
        <v>400</v>
      </c>
      <c r="B401" s="157" t="s">
        <v>284</v>
      </c>
      <c r="C401" s="157" t="s">
        <v>695</v>
      </c>
      <c r="D401" s="158">
        <v>43556</v>
      </c>
      <c r="E401" s="156" t="s">
        <v>1227</v>
      </c>
      <c r="F401" s="157" t="s">
        <v>1248</v>
      </c>
      <c r="G401" s="159">
        <v>1490000</v>
      </c>
      <c r="H401" s="156">
        <v>5.24</v>
      </c>
      <c r="I401" s="156" t="s">
        <v>255</v>
      </c>
      <c r="J401" s="156" t="s">
        <v>346</v>
      </c>
      <c r="K401" s="156" t="s">
        <v>262</v>
      </c>
      <c r="L401" s="156" t="s">
        <v>283</v>
      </c>
    </row>
    <row r="402" spans="1:12">
      <c r="A402" s="156">
        <v>401</v>
      </c>
      <c r="B402" s="157" t="s">
        <v>284</v>
      </c>
      <c r="C402" s="157" t="s">
        <v>696</v>
      </c>
      <c r="D402" s="158">
        <v>43789</v>
      </c>
      <c r="E402" s="156" t="s">
        <v>1227</v>
      </c>
      <c r="F402" s="157" t="s">
        <v>1249</v>
      </c>
      <c r="G402" s="159">
        <v>4480000</v>
      </c>
      <c r="H402" s="156">
        <v>10.050000000000001</v>
      </c>
      <c r="I402" s="156" t="s">
        <v>25</v>
      </c>
      <c r="J402" s="156" t="s">
        <v>332</v>
      </c>
      <c r="K402" s="156" t="s">
        <v>257</v>
      </c>
      <c r="L402" s="156" t="s">
        <v>258</v>
      </c>
    </row>
    <row r="403" spans="1:12">
      <c r="A403" s="156">
        <v>402</v>
      </c>
      <c r="B403" s="157" t="s">
        <v>280</v>
      </c>
      <c r="C403" s="157" t="s">
        <v>697</v>
      </c>
      <c r="D403" s="158">
        <v>43417</v>
      </c>
      <c r="E403" s="156" t="s">
        <v>1227</v>
      </c>
      <c r="F403" s="157" t="s">
        <v>1249</v>
      </c>
      <c r="G403" s="159">
        <v>4080000</v>
      </c>
      <c r="H403" s="156">
        <v>8.8800000000000008</v>
      </c>
      <c r="I403" s="156" t="s">
        <v>260</v>
      </c>
      <c r="J403" s="156" t="s">
        <v>282</v>
      </c>
      <c r="K403" s="156" t="s">
        <v>262</v>
      </c>
      <c r="L403" s="156" t="s">
        <v>283</v>
      </c>
    </row>
    <row r="404" spans="1:12">
      <c r="A404" s="156">
        <v>403</v>
      </c>
      <c r="B404" s="157" t="s">
        <v>284</v>
      </c>
      <c r="C404" s="157" t="s">
        <v>698</v>
      </c>
      <c r="D404" s="158">
        <v>43207</v>
      </c>
      <c r="E404" s="156" t="s">
        <v>1227</v>
      </c>
      <c r="F404" s="157" t="s">
        <v>1250</v>
      </c>
      <c r="G404" s="159">
        <v>2970000</v>
      </c>
      <c r="H404" s="156">
        <v>7.9</v>
      </c>
      <c r="I404" s="156" t="s">
        <v>25</v>
      </c>
      <c r="J404" s="156" t="s">
        <v>266</v>
      </c>
      <c r="K404" s="156" t="s">
        <v>257</v>
      </c>
      <c r="L404" s="156" t="s">
        <v>267</v>
      </c>
    </row>
    <row r="405" spans="1:12">
      <c r="A405" s="156">
        <v>404</v>
      </c>
      <c r="B405" s="157" t="s">
        <v>311</v>
      </c>
      <c r="C405" s="157" t="s">
        <v>699</v>
      </c>
      <c r="D405" s="158">
        <v>43199</v>
      </c>
      <c r="E405" s="156" t="s">
        <v>1226</v>
      </c>
      <c r="F405" s="157" t="s">
        <v>1248</v>
      </c>
      <c r="G405" s="159">
        <v>3140000</v>
      </c>
      <c r="H405" s="156">
        <v>9.18</v>
      </c>
      <c r="I405" s="156" t="s">
        <v>255</v>
      </c>
      <c r="J405" s="156" t="s">
        <v>289</v>
      </c>
      <c r="K405" s="156" t="s">
        <v>257</v>
      </c>
      <c r="L405" s="156" t="s">
        <v>258</v>
      </c>
    </row>
    <row r="406" spans="1:12">
      <c r="A406" s="156">
        <v>405</v>
      </c>
      <c r="B406" s="157" t="s">
        <v>301</v>
      </c>
      <c r="C406" s="157" t="s">
        <v>700</v>
      </c>
      <c r="D406" s="158">
        <v>43231</v>
      </c>
      <c r="E406" s="156" t="s">
        <v>1227</v>
      </c>
      <c r="F406" s="157" t="s">
        <v>1249</v>
      </c>
      <c r="G406" s="159">
        <v>3790000</v>
      </c>
      <c r="H406" s="156">
        <v>6.17</v>
      </c>
      <c r="I406" s="156" t="s">
        <v>25</v>
      </c>
      <c r="J406" s="156" t="s">
        <v>326</v>
      </c>
      <c r="K406" s="156" t="s">
        <v>257</v>
      </c>
      <c r="L406" s="156" t="s">
        <v>267</v>
      </c>
    </row>
    <row r="407" spans="1:12">
      <c r="A407" s="156">
        <v>406</v>
      </c>
      <c r="B407" s="157" t="s">
        <v>287</v>
      </c>
      <c r="C407" s="157" t="s">
        <v>701</v>
      </c>
      <c r="D407" s="158">
        <v>43179</v>
      </c>
      <c r="E407" s="156" t="s">
        <v>1226</v>
      </c>
      <c r="F407" s="157" t="s">
        <v>1248</v>
      </c>
      <c r="G407" s="159">
        <v>1380000</v>
      </c>
      <c r="H407" s="156">
        <v>10.78</v>
      </c>
      <c r="I407" s="156" t="s">
        <v>260</v>
      </c>
      <c r="J407" s="156" t="s">
        <v>282</v>
      </c>
      <c r="K407" s="156" t="s">
        <v>262</v>
      </c>
      <c r="L407" s="156" t="s">
        <v>283</v>
      </c>
    </row>
    <row r="408" spans="1:12">
      <c r="A408" s="156">
        <v>407</v>
      </c>
      <c r="B408" s="157" t="s">
        <v>264</v>
      </c>
      <c r="C408" s="157" t="s">
        <v>702</v>
      </c>
      <c r="D408" s="158">
        <v>43691</v>
      </c>
      <c r="E408" s="156" t="s">
        <v>1226</v>
      </c>
      <c r="F408" s="157" t="s">
        <v>1249</v>
      </c>
      <c r="G408" s="159">
        <v>3750000</v>
      </c>
      <c r="H408" s="156">
        <v>7.92</v>
      </c>
      <c r="I408" s="156" t="s">
        <v>255</v>
      </c>
      <c r="J408" s="156" t="s">
        <v>329</v>
      </c>
      <c r="K408" s="156" t="s">
        <v>257</v>
      </c>
      <c r="L408" s="156" t="s">
        <v>274</v>
      </c>
    </row>
    <row r="409" spans="1:12">
      <c r="A409" s="156">
        <v>408</v>
      </c>
      <c r="B409" s="157" t="s">
        <v>253</v>
      </c>
      <c r="C409" s="157" t="s">
        <v>703</v>
      </c>
      <c r="D409" s="158">
        <v>43457</v>
      </c>
      <c r="E409" s="156" t="s">
        <v>1226</v>
      </c>
      <c r="F409" s="157" t="s">
        <v>1249</v>
      </c>
      <c r="G409" s="159">
        <v>3520000</v>
      </c>
      <c r="H409" s="156">
        <v>10.72</v>
      </c>
      <c r="I409" s="156" t="s">
        <v>260</v>
      </c>
      <c r="J409" s="156" t="s">
        <v>332</v>
      </c>
      <c r="K409" s="156" t="s">
        <v>257</v>
      </c>
      <c r="L409" s="156" t="s">
        <v>258</v>
      </c>
    </row>
    <row r="410" spans="1:12">
      <c r="A410" s="156">
        <v>409</v>
      </c>
      <c r="B410" s="157" t="s">
        <v>271</v>
      </c>
      <c r="C410" s="157" t="s">
        <v>704</v>
      </c>
      <c r="D410" s="158">
        <v>43223</v>
      </c>
      <c r="E410" s="156" t="s">
        <v>1226</v>
      </c>
      <c r="F410" s="157" t="s">
        <v>1258</v>
      </c>
      <c r="G410" s="159">
        <v>4900000</v>
      </c>
      <c r="H410" s="156">
        <v>9.3800000000000008</v>
      </c>
      <c r="I410" s="156" t="s">
        <v>260</v>
      </c>
      <c r="J410" s="156" t="s">
        <v>286</v>
      </c>
      <c r="K410" s="156" t="s">
        <v>257</v>
      </c>
      <c r="L410" s="156" t="s">
        <v>274</v>
      </c>
    </row>
    <row r="411" spans="1:12">
      <c r="A411" s="156">
        <v>410</v>
      </c>
      <c r="B411" s="157" t="s">
        <v>271</v>
      </c>
      <c r="C411" s="157" t="s">
        <v>705</v>
      </c>
      <c r="D411" s="158">
        <v>43156</v>
      </c>
      <c r="E411" s="156" t="s">
        <v>1227</v>
      </c>
      <c r="F411" s="157" t="s">
        <v>1258</v>
      </c>
      <c r="G411" s="159">
        <v>2490000</v>
      </c>
      <c r="H411" s="156">
        <v>7.92</v>
      </c>
      <c r="I411" s="156" t="s">
        <v>25</v>
      </c>
      <c r="J411" s="156" t="s">
        <v>326</v>
      </c>
      <c r="K411" s="156" t="s">
        <v>257</v>
      </c>
      <c r="L411" s="156" t="s">
        <v>267</v>
      </c>
    </row>
    <row r="412" spans="1:12">
      <c r="A412" s="156">
        <v>411</v>
      </c>
      <c r="B412" s="157" t="s">
        <v>311</v>
      </c>
      <c r="C412" s="157" t="s">
        <v>706</v>
      </c>
      <c r="D412" s="158">
        <v>43856</v>
      </c>
      <c r="E412" s="156" t="s">
        <v>1226</v>
      </c>
      <c r="F412" s="157" t="s">
        <v>1248</v>
      </c>
      <c r="G412" s="159">
        <v>3360000</v>
      </c>
      <c r="H412" s="156">
        <v>6.02</v>
      </c>
      <c r="I412" s="156" t="s">
        <v>260</v>
      </c>
      <c r="J412" s="156" t="s">
        <v>346</v>
      </c>
      <c r="K412" s="156" t="s">
        <v>262</v>
      </c>
      <c r="L412" s="156" t="s">
        <v>283</v>
      </c>
    </row>
    <row r="413" spans="1:12">
      <c r="A413" s="156">
        <v>412</v>
      </c>
      <c r="B413" s="157" t="s">
        <v>271</v>
      </c>
      <c r="C413" s="157" t="s">
        <v>707</v>
      </c>
      <c r="D413" s="158">
        <v>44102</v>
      </c>
      <c r="E413" s="156" t="s">
        <v>1227</v>
      </c>
      <c r="F413" s="157" t="s">
        <v>1248</v>
      </c>
      <c r="G413" s="159">
        <v>3460000</v>
      </c>
      <c r="H413" s="156">
        <v>7.09</v>
      </c>
      <c r="I413" s="156" t="s">
        <v>260</v>
      </c>
      <c r="J413" s="156" t="s">
        <v>261</v>
      </c>
      <c r="K413" s="156" t="s">
        <v>262</v>
      </c>
      <c r="L413" s="156" t="s">
        <v>263</v>
      </c>
    </row>
    <row r="414" spans="1:12">
      <c r="A414" s="156">
        <v>413</v>
      </c>
      <c r="B414" s="157" t="s">
        <v>290</v>
      </c>
      <c r="C414" s="157" t="s">
        <v>708</v>
      </c>
      <c r="D414" s="158">
        <v>44011</v>
      </c>
      <c r="E414" s="156" t="s">
        <v>1226</v>
      </c>
      <c r="F414" s="157" t="s">
        <v>1249</v>
      </c>
      <c r="G414" s="159">
        <v>2810000</v>
      </c>
      <c r="H414" s="156">
        <v>8.83</v>
      </c>
      <c r="I414" s="156" t="s">
        <v>25</v>
      </c>
      <c r="J414" s="156" t="s">
        <v>326</v>
      </c>
      <c r="K414" s="156" t="s">
        <v>257</v>
      </c>
      <c r="L414" s="156" t="s">
        <v>267</v>
      </c>
    </row>
    <row r="415" spans="1:12">
      <c r="A415" s="156">
        <v>414</v>
      </c>
      <c r="B415" s="157" t="s">
        <v>293</v>
      </c>
      <c r="C415" s="157" t="s">
        <v>709</v>
      </c>
      <c r="D415" s="158">
        <v>43289</v>
      </c>
      <c r="E415" s="156" t="s">
        <v>1226</v>
      </c>
      <c r="F415" s="157" t="s">
        <v>1249</v>
      </c>
      <c r="G415" s="159">
        <v>3300000</v>
      </c>
      <c r="H415" s="156">
        <v>10.17</v>
      </c>
      <c r="I415" s="156" t="s">
        <v>255</v>
      </c>
      <c r="J415" s="156" t="s">
        <v>295</v>
      </c>
      <c r="K415" s="156" t="s">
        <v>262</v>
      </c>
      <c r="L415" s="156" t="s">
        <v>270</v>
      </c>
    </row>
    <row r="416" spans="1:12">
      <c r="A416" s="156">
        <v>415</v>
      </c>
      <c r="B416" s="157" t="s">
        <v>306</v>
      </c>
      <c r="C416" s="157" t="s">
        <v>710</v>
      </c>
      <c r="D416" s="158">
        <v>43344</v>
      </c>
      <c r="E416" s="156" t="s">
        <v>1226</v>
      </c>
      <c r="F416" s="157" t="s">
        <v>1247</v>
      </c>
      <c r="G416" s="159">
        <v>4730000</v>
      </c>
      <c r="H416" s="156">
        <v>11.09</v>
      </c>
      <c r="I416" s="156" t="s">
        <v>260</v>
      </c>
      <c r="J416" s="156" t="s">
        <v>282</v>
      </c>
      <c r="K416" s="156" t="s">
        <v>262</v>
      </c>
      <c r="L416" s="156" t="s">
        <v>283</v>
      </c>
    </row>
    <row r="417" spans="1:12">
      <c r="A417" s="156">
        <v>416</v>
      </c>
      <c r="B417" s="157" t="s">
        <v>296</v>
      </c>
      <c r="C417" s="157" t="s">
        <v>711</v>
      </c>
      <c r="D417" s="158">
        <v>43430</v>
      </c>
      <c r="E417" s="156" t="s">
        <v>1226</v>
      </c>
      <c r="F417" s="157" t="s">
        <v>1248</v>
      </c>
      <c r="G417" s="159">
        <v>4530000</v>
      </c>
      <c r="H417" s="156">
        <v>10.55</v>
      </c>
      <c r="I417" s="156" t="s">
        <v>255</v>
      </c>
      <c r="J417" s="156" t="s">
        <v>273</v>
      </c>
      <c r="K417" s="156" t="s">
        <v>257</v>
      </c>
      <c r="L417" s="156" t="s">
        <v>274</v>
      </c>
    </row>
    <row r="418" spans="1:12">
      <c r="A418" s="156">
        <v>417</v>
      </c>
      <c r="B418" s="157" t="s">
        <v>306</v>
      </c>
      <c r="C418" s="157" t="s">
        <v>712</v>
      </c>
      <c r="D418" s="158">
        <v>43444</v>
      </c>
      <c r="E418" s="156" t="s">
        <v>1227</v>
      </c>
      <c r="F418" s="157" t="s">
        <v>1247</v>
      </c>
      <c r="G418" s="159">
        <v>3320000</v>
      </c>
      <c r="H418" s="156">
        <v>6.22</v>
      </c>
      <c r="I418" s="156" t="s">
        <v>255</v>
      </c>
      <c r="J418" s="156" t="s">
        <v>346</v>
      </c>
      <c r="K418" s="156" t="s">
        <v>262</v>
      </c>
      <c r="L418" s="156" t="s">
        <v>283</v>
      </c>
    </row>
    <row r="419" spans="1:12">
      <c r="A419" s="156">
        <v>418</v>
      </c>
      <c r="B419" s="157" t="s">
        <v>301</v>
      </c>
      <c r="C419" s="157" t="s">
        <v>713</v>
      </c>
      <c r="D419" s="158">
        <v>44083</v>
      </c>
      <c r="E419" s="156" t="s">
        <v>1226</v>
      </c>
      <c r="F419" s="157" t="s">
        <v>1249</v>
      </c>
      <c r="G419" s="159">
        <v>4760000</v>
      </c>
      <c r="H419" s="156">
        <v>5.16</v>
      </c>
      <c r="I419" s="156" t="s">
        <v>260</v>
      </c>
      <c r="J419" s="156" t="s">
        <v>286</v>
      </c>
      <c r="K419" s="156" t="s">
        <v>257</v>
      </c>
      <c r="L419" s="156" t="s">
        <v>274</v>
      </c>
    </row>
    <row r="420" spans="1:12">
      <c r="A420" s="156">
        <v>419</v>
      </c>
      <c r="B420" s="157" t="s">
        <v>301</v>
      </c>
      <c r="C420" s="157" t="s">
        <v>714</v>
      </c>
      <c r="D420" s="158">
        <v>44092</v>
      </c>
      <c r="E420" s="156" t="s">
        <v>1227</v>
      </c>
      <c r="F420" s="157" t="s">
        <v>1249</v>
      </c>
      <c r="G420" s="159">
        <v>4050000</v>
      </c>
      <c r="H420" s="156">
        <v>10.86</v>
      </c>
      <c r="I420" s="156" t="s">
        <v>255</v>
      </c>
      <c r="J420" s="156" t="s">
        <v>298</v>
      </c>
      <c r="K420" s="156" t="s">
        <v>262</v>
      </c>
      <c r="L420" s="156" t="s">
        <v>263</v>
      </c>
    </row>
    <row r="421" spans="1:12">
      <c r="A421" s="156">
        <v>420</v>
      </c>
      <c r="B421" s="157" t="s">
        <v>271</v>
      </c>
      <c r="C421" s="157" t="s">
        <v>715</v>
      </c>
      <c r="D421" s="158">
        <v>43231</v>
      </c>
      <c r="E421" s="156" t="s">
        <v>1226</v>
      </c>
      <c r="F421" s="157" t="s">
        <v>1248</v>
      </c>
      <c r="G421" s="159">
        <v>2980000</v>
      </c>
      <c r="H421" s="156">
        <v>6.23</v>
      </c>
      <c r="I421" s="156" t="s">
        <v>25</v>
      </c>
      <c r="J421" s="156" t="s">
        <v>261</v>
      </c>
      <c r="K421" s="156" t="s">
        <v>262</v>
      </c>
      <c r="L421" s="156" t="s">
        <v>263</v>
      </c>
    </row>
    <row r="422" spans="1:12">
      <c r="A422" s="156">
        <v>421</v>
      </c>
      <c r="B422" s="157" t="s">
        <v>306</v>
      </c>
      <c r="C422" s="157" t="s">
        <v>716</v>
      </c>
      <c r="D422" s="158">
        <v>44023</v>
      </c>
      <c r="E422" s="156" t="s">
        <v>1227</v>
      </c>
      <c r="F422" s="157" t="s">
        <v>1248</v>
      </c>
      <c r="G422" s="159">
        <v>1340000</v>
      </c>
      <c r="H422" s="156">
        <v>4.74</v>
      </c>
      <c r="I422" s="156" t="s">
        <v>25</v>
      </c>
      <c r="J422" s="156" t="s">
        <v>304</v>
      </c>
      <c r="K422" s="156" t="s">
        <v>257</v>
      </c>
      <c r="L422" s="156" t="s">
        <v>267</v>
      </c>
    </row>
    <row r="423" spans="1:12">
      <c r="A423" s="156">
        <v>422</v>
      </c>
      <c r="B423" s="157" t="s">
        <v>271</v>
      </c>
      <c r="C423" s="157" t="s">
        <v>717</v>
      </c>
      <c r="D423" s="158">
        <v>43467</v>
      </c>
      <c r="E423" s="156" t="s">
        <v>1227</v>
      </c>
      <c r="F423" s="157" t="s">
        <v>1247</v>
      </c>
      <c r="G423" s="159">
        <v>3800000</v>
      </c>
      <c r="H423" s="156">
        <v>5.69</v>
      </c>
      <c r="I423" s="156" t="s">
        <v>260</v>
      </c>
      <c r="J423" s="156" t="s">
        <v>295</v>
      </c>
      <c r="K423" s="156" t="s">
        <v>262</v>
      </c>
      <c r="L423" s="156" t="s">
        <v>270</v>
      </c>
    </row>
    <row r="424" spans="1:12">
      <c r="A424" s="156">
        <v>423</v>
      </c>
      <c r="B424" s="157" t="s">
        <v>301</v>
      </c>
      <c r="C424" s="157" t="s">
        <v>718</v>
      </c>
      <c r="D424" s="158">
        <v>43176</v>
      </c>
      <c r="E424" s="156" t="s">
        <v>1226</v>
      </c>
      <c r="F424" s="157" t="s">
        <v>1251</v>
      </c>
      <c r="G424" s="159">
        <v>2210000</v>
      </c>
      <c r="H424" s="156">
        <v>5.23</v>
      </c>
      <c r="I424" s="156" t="s">
        <v>255</v>
      </c>
      <c r="J424" s="156" t="s">
        <v>278</v>
      </c>
      <c r="K424" s="156" t="s">
        <v>279</v>
      </c>
      <c r="L424" s="156" t="s">
        <v>279</v>
      </c>
    </row>
    <row r="425" spans="1:12">
      <c r="A425" s="156">
        <v>424</v>
      </c>
      <c r="B425" s="157" t="s">
        <v>280</v>
      </c>
      <c r="C425" s="157" t="s">
        <v>719</v>
      </c>
      <c r="D425" s="158">
        <v>43471</v>
      </c>
      <c r="E425" s="156" t="s">
        <v>1226</v>
      </c>
      <c r="F425" s="157" t="s">
        <v>1258</v>
      </c>
      <c r="G425" s="159">
        <v>3150000</v>
      </c>
      <c r="H425" s="156">
        <v>7.58</v>
      </c>
      <c r="I425" s="156" t="s">
        <v>260</v>
      </c>
      <c r="J425" s="156" t="s">
        <v>346</v>
      </c>
      <c r="K425" s="156" t="s">
        <v>262</v>
      </c>
      <c r="L425" s="156" t="s">
        <v>283</v>
      </c>
    </row>
    <row r="426" spans="1:12">
      <c r="A426" s="156">
        <v>425</v>
      </c>
      <c r="B426" s="157" t="s">
        <v>271</v>
      </c>
      <c r="C426" s="157" t="s">
        <v>720</v>
      </c>
      <c r="D426" s="158">
        <v>43545</v>
      </c>
      <c r="E426" s="156" t="s">
        <v>1226</v>
      </c>
      <c r="F426" s="157" t="s">
        <v>1248</v>
      </c>
      <c r="G426" s="159">
        <v>2190000</v>
      </c>
      <c r="H426" s="156">
        <v>8.39</v>
      </c>
      <c r="I426" s="156" t="s">
        <v>255</v>
      </c>
      <c r="J426" s="156" t="s">
        <v>256</v>
      </c>
      <c r="K426" s="156" t="s">
        <v>257</v>
      </c>
      <c r="L426" s="156" t="s">
        <v>258</v>
      </c>
    </row>
    <row r="427" spans="1:12">
      <c r="A427" s="156">
        <v>426</v>
      </c>
      <c r="B427" s="157" t="s">
        <v>284</v>
      </c>
      <c r="C427" s="157" t="s">
        <v>721</v>
      </c>
      <c r="D427" s="158">
        <v>43751</v>
      </c>
      <c r="E427" s="156" t="s">
        <v>1226</v>
      </c>
      <c r="F427" s="157" t="s">
        <v>1249</v>
      </c>
      <c r="G427" s="159">
        <v>1330000</v>
      </c>
      <c r="H427" s="156">
        <v>5.0999999999999996</v>
      </c>
      <c r="I427" s="156" t="s">
        <v>25</v>
      </c>
      <c r="J427" s="156" t="s">
        <v>269</v>
      </c>
      <c r="K427" s="156" t="s">
        <v>262</v>
      </c>
      <c r="L427" s="156" t="s">
        <v>270</v>
      </c>
    </row>
    <row r="428" spans="1:12">
      <c r="A428" s="156">
        <v>427</v>
      </c>
      <c r="B428" s="157" t="s">
        <v>271</v>
      </c>
      <c r="C428" s="157" t="s">
        <v>722</v>
      </c>
      <c r="D428" s="158">
        <v>43943</v>
      </c>
      <c r="E428" s="156" t="s">
        <v>1227</v>
      </c>
      <c r="F428" s="157" t="s">
        <v>1247</v>
      </c>
      <c r="G428" s="159">
        <v>3950000</v>
      </c>
      <c r="H428" s="156">
        <v>4.32</v>
      </c>
      <c r="I428" s="156" t="s">
        <v>255</v>
      </c>
      <c r="J428" s="156" t="s">
        <v>289</v>
      </c>
      <c r="K428" s="156" t="s">
        <v>257</v>
      </c>
      <c r="L428" s="156" t="s">
        <v>258</v>
      </c>
    </row>
    <row r="429" spans="1:12">
      <c r="A429" s="156">
        <v>428</v>
      </c>
      <c r="B429" s="157" t="s">
        <v>311</v>
      </c>
      <c r="C429" s="157" t="s">
        <v>723</v>
      </c>
      <c r="D429" s="158">
        <v>43686</v>
      </c>
      <c r="E429" s="156" t="s">
        <v>1226</v>
      </c>
      <c r="F429" s="157" t="s">
        <v>1258</v>
      </c>
      <c r="G429" s="159">
        <v>4660000</v>
      </c>
      <c r="H429" s="156">
        <v>9.56</v>
      </c>
      <c r="I429" s="156" t="s">
        <v>260</v>
      </c>
      <c r="J429" s="156" t="s">
        <v>269</v>
      </c>
      <c r="K429" s="156" t="s">
        <v>262</v>
      </c>
      <c r="L429" s="156" t="s">
        <v>270</v>
      </c>
    </row>
    <row r="430" spans="1:12">
      <c r="A430" s="156">
        <v>429</v>
      </c>
      <c r="B430" s="157" t="s">
        <v>290</v>
      </c>
      <c r="C430" s="157" t="s">
        <v>724</v>
      </c>
      <c r="D430" s="158">
        <v>43747</v>
      </c>
      <c r="E430" s="156" t="s">
        <v>1226</v>
      </c>
      <c r="F430" s="157" t="s">
        <v>1247</v>
      </c>
      <c r="G430" s="159">
        <v>3460000</v>
      </c>
      <c r="H430" s="156">
        <v>10.47</v>
      </c>
      <c r="I430" s="156" t="s">
        <v>255</v>
      </c>
      <c r="J430" s="156" t="s">
        <v>278</v>
      </c>
      <c r="K430" s="156" t="s">
        <v>279</v>
      </c>
      <c r="L430" s="156" t="s">
        <v>279</v>
      </c>
    </row>
    <row r="431" spans="1:12">
      <c r="A431" s="156">
        <v>430</v>
      </c>
      <c r="B431" s="157" t="s">
        <v>271</v>
      </c>
      <c r="C431" s="157" t="s">
        <v>725</v>
      </c>
      <c r="D431" s="158">
        <v>43821</v>
      </c>
      <c r="E431" s="156" t="s">
        <v>1227</v>
      </c>
      <c r="F431" s="157" t="s">
        <v>1249</v>
      </c>
      <c r="G431" s="159">
        <v>3110000</v>
      </c>
      <c r="H431" s="156">
        <v>4.26</v>
      </c>
      <c r="I431" s="156" t="s">
        <v>260</v>
      </c>
      <c r="J431" s="156" t="s">
        <v>326</v>
      </c>
      <c r="K431" s="156" t="s">
        <v>257</v>
      </c>
      <c r="L431" s="156" t="s">
        <v>267</v>
      </c>
    </row>
    <row r="432" spans="1:12">
      <c r="A432" s="156">
        <v>431</v>
      </c>
      <c r="B432" s="157" t="s">
        <v>311</v>
      </c>
      <c r="C432" s="157" t="s">
        <v>726</v>
      </c>
      <c r="D432" s="158">
        <v>43163</v>
      </c>
      <c r="E432" s="156" t="s">
        <v>1227</v>
      </c>
      <c r="F432" s="157" t="s">
        <v>1247</v>
      </c>
      <c r="G432" s="159">
        <v>2860000</v>
      </c>
      <c r="H432" s="156">
        <v>5.51</v>
      </c>
      <c r="I432" s="156" t="s">
        <v>25</v>
      </c>
      <c r="J432" s="156" t="s">
        <v>295</v>
      </c>
      <c r="K432" s="156" t="s">
        <v>262</v>
      </c>
      <c r="L432" s="156" t="s">
        <v>270</v>
      </c>
    </row>
    <row r="433" spans="1:12">
      <c r="A433" s="156">
        <v>432</v>
      </c>
      <c r="B433" s="157" t="s">
        <v>271</v>
      </c>
      <c r="C433" s="157" t="s">
        <v>727</v>
      </c>
      <c r="D433" s="158">
        <v>43821</v>
      </c>
      <c r="E433" s="156" t="s">
        <v>1226</v>
      </c>
      <c r="F433" s="157" t="s">
        <v>1249</v>
      </c>
      <c r="G433" s="159">
        <v>2510000</v>
      </c>
      <c r="H433" s="156">
        <v>9.11</v>
      </c>
      <c r="I433" s="156" t="s">
        <v>260</v>
      </c>
      <c r="J433" s="156" t="s">
        <v>346</v>
      </c>
      <c r="K433" s="156" t="s">
        <v>262</v>
      </c>
      <c r="L433" s="156" t="s">
        <v>283</v>
      </c>
    </row>
    <row r="434" spans="1:12">
      <c r="A434" s="156">
        <v>433</v>
      </c>
      <c r="B434" s="157" t="s">
        <v>287</v>
      </c>
      <c r="C434" s="157" t="s">
        <v>728</v>
      </c>
      <c r="D434" s="158">
        <v>43107</v>
      </c>
      <c r="E434" s="156" t="s">
        <v>1226</v>
      </c>
      <c r="F434" s="157" t="s">
        <v>1247</v>
      </c>
      <c r="G434" s="159">
        <v>3160000</v>
      </c>
      <c r="H434" s="156">
        <v>9.51</v>
      </c>
      <c r="I434" s="156" t="s">
        <v>255</v>
      </c>
      <c r="J434" s="156" t="s">
        <v>300</v>
      </c>
      <c r="K434" s="156" t="s">
        <v>262</v>
      </c>
      <c r="L434" s="156" t="s">
        <v>283</v>
      </c>
    </row>
    <row r="435" spans="1:12">
      <c r="A435" s="156">
        <v>434</v>
      </c>
      <c r="B435" s="157" t="s">
        <v>301</v>
      </c>
      <c r="C435" s="157" t="s">
        <v>729</v>
      </c>
      <c r="D435" s="158">
        <v>43593</v>
      </c>
      <c r="E435" s="156" t="s">
        <v>1226</v>
      </c>
      <c r="F435" s="157" t="s">
        <v>1248</v>
      </c>
      <c r="G435" s="159">
        <v>2880000</v>
      </c>
      <c r="H435" s="156">
        <v>9.33</v>
      </c>
      <c r="I435" s="156" t="s">
        <v>255</v>
      </c>
      <c r="J435" s="156" t="s">
        <v>329</v>
      </c>
      <c r="K435" s="156" t="s">
        <v>257</v>
      </c>
      <c r="L435" s="156" t="s">
        <v>274</v>
      </c>
    </row>
    <row r="436" spans="1:12">
      <c r="A436" s="156">
        <v>435</v>
      </c>
      <c r="B436" s="157" t="s">
        <v>287</v>
      </c>
      <c r="C436" s="157" t="s">
        <v>730</v>
      </c>
      <c r="D436" s="158">
        <v>43431</v>
      </c>
      <c r="E436" s="156" t="s">
        <v>1227</v>
      </c>
      <c r="F436" s="157" t="s">
        <v>1250</v>
      </c>
      <c r="G436" s="159">
        <v>2270000</v>
      </c>
      <c r="H436" s="156">
        <v>8.8800000000000008</v>
      </c>
      <c r="I436" s="156" t="s">
        <v>25</v>
      </c>
      <c r="J436" s="156" t="s">
        <v>346</v>
      </c>
      <c r="K436" s="156" t="s">
        <v>262</v>
      </c>
      <c r="L436" s="156" t="s">
        <v>283</v>
      </c>
    </row>
    <row r="437" spans="1:12">
      <c r="A437" s="156">
        <v>436</v>
      </c>
      <c r="B437" s="157" t="s">
        <v>271</v>
      </c>
      <c r="C437" s="157" t="s">
        <v>731</v>
      </c>
      <c r="D437" s="158">
        <v>43197</v>
      </c>
      <c r="E437" s="156" t="s">
        <v>1227</v>
      </c>
      <c r="F437" s="157" t="s">
        <v>1249</v>
      </c>
      <c r="G437" s="159">
        <v>3590000</v>
      </c>
      <c r="H437" s="156">
        <v>6.9</v>
      </c>
      <c r="I437" s="156" t="s">
        <v>260</v>
      </c>
      <c r="J437" s="156" t="s">
        <v>282</v>
      </c>
      <c r="K437" s="156" t="s">
        <v>262</v>
      </c>
      <c r="L437" s="156" t="s">
        <v>283</v>
      </c>
    </row>
    <row r="438" spans="1:12">
      <c r="A438" s="156">
        <v>437</v>
      </c>
      <c r="B438" s="157" t="s">
        <v>301</v>
      </c>
      <c r="C438" s="157" t="s">
        <v>732</v>
      </c>
      <c r="D438" s="158">
        <v>43152</v>
      </c>
      <c r="E438" s="156" t="s">
        <v>1226</v>
      </c>
      <c r="F438" s="157" t="s">
        <v>1250</v>
      </c>
      <c r="G438" s="159">
        <v>4010000</v>
      </c>
      <c r="H438" s="156">
        <v>10.1</v>
      </c>
      <c r="I438" s="156" t="s">
        <v>25</v>
      </c>
      <c r="J438" s="156" t="s">
        <v>295</v>
      </c>
      <c r="K438" s="156" t="s">
        <v>262</v>
      </c>
      <c r="L438" s="156" t="s">
        <v>270</v>
      </c>
    </row>
    <row r="439" spans="1:12">
      <c r="A439" s="156">
        <v>438</v>
      </c>
      <c r="B439" s="157" t="s">
        <v>293</v>
      </c>
      <c r="C439" s="157" t="s">
        <v>733</v>
      </c>
      <c r="D439" s="158">
        <v>43492</v>
      </c>
      <c r="E439" s="156" t="s">
        <v>1226</v>
      </c>
      <c r="F439" s="157" t="s">
        <v>1250</v>
      </c>
      <c r="G439" s="159">
        <v>3070000</v>
      </c>
      <c r="H439" s="156">
        <v>9.5</v>
      </c>
      <c r="I439" s="156" t="s">
        <v>260</v>
      </c>
      <c r="J439" s="156" t="s">
        <v>332</v>
      </c>
      <c r="K439" s="156" t="s">
        <v>257</v>
      </c>
      <c r="L439" s="156" t="s">
        <v>258</v>
      </c>
    </row>
    <row r="440" spans="1:12">
      <c r="A440" s="156">
        <v>439</v>
      </c>
      <c r="B440" s="157" t="s">
        <v>311</v>
      </c>
      <c r="C440" s="157" t="s">
        <v>734</v>
      </c>
      <c r="D440" s="158">
        <v>44113</v>
      </c>
      <c r="E440" s="156" t="s">
        <v>1226</v>
      </c>
      <c r="F440" s="157" t="s">
        <v>1258</v>
      </c>
      <c r="G440" s="159">
        <v>2220000</v>
      </c>
      <c r="H440" s="156">
        <v>10.6</v>
      </c>
      <c r="I440" s="156" t="s">
        <v>260</v>
      </c>
      <c r="J440" s="156" t="s">
        <v>332</v>
      </c>
      <c r="K440" s="156" t="s">
        <v>257</v>
      </c>
      <c r="L440" s="156" t="s">
        <v>258</v>
      </c>
    </row>
    <row r="441" spans="1:12">
      <c r="A441" s="156">
        <v>440</v>
      </c>
      <c r="B441" s="157" t="s">
        <v>284</v>
      </c>
      <c r="C441" s="157" t="s">
        <v>735</v>
      </c>
      <c r="D441" s="158">
        <v>43817</v>
      </c>
      <c r="E441" s="156" t="s">
        <v>1226</v>
      </c>
      <c r="F441" s="157" t="s">
        <v>1250</v>
      </c>
      <c r="G441" s="159">
        <v>4590000</v>
      </c>
      <c r="H441" s="156">
        <v>6.2</v>
      </c>
      <c r="I441" s="156" t="s">
        <v>260</v>
      </c>
      <c r="J441" s="156" t="s">
        <v>282</v>
      </c>
      <c r="K441" s="156" t="s">
        <v>262</v>
      </c>
      <c r="L441" s="156" t="s">
        <v>283</v>
      </c>
    </row>
    <row r="442" spans="1:12">
      <c r="A442" s="156">
        <v>441</v>
      </c>
      <c r="B442" s="157" t="s">
        <v>264</v>
      </c>
      <c r="C442" s="157" t="s">
        <v>736</v>
      </c>
      <c r="D442" s="158">
        <v>44037</v>
      </c>
      <c r="E442" s="156" t="s">
        <v>1226</v>
      </c>
      <c r="F442" s="157" t="s">
        <v>1248</v>
      </c>
      <c r="G442" s="159">
        <v>1580000</v>
      </c>
      <c r="H442" s="156">
        <v>7.68</v>
      </c>
      <c r="I442" s="156" t="s">
        <v>260</v>
      </c>
      <c r="J442" s="156" t="s">
        <v>304</v>
      </c>
      <c r="K442" s="156" t="s">
        <v>257</v>
      </c>
      <c r="L442" s="156" t="s">
        <v>267</v>
      </c>
    </row>
    <row r="443" spans="1:12">
      <c r="A443" s="156">
        <v>442</v>
      </c>
      <c r="B443" s="157" t="s">
        <v>311</v>
      </c>
      <c r="C443" s="157" t="s">
        <v>737</v>
      </c>
      <c r="D443" s="158">
        <v>43930</v>
      </c>
      <c r="E443" s="156" t="s">
        <v>1226</v>
      </c>
      <c r="F443" s="157" t="s">
        <v>1249</v>
      </c>
      <c r="G443" s="159">
        <v>4820000</v>
      </c>
      <c r="H443" s="156">
        <v>7.59</v>
      </c>
      <c r="I443" s="156" t="s">
        <v>255</v>
      </c>
      <c r="J443" s="156" t="s">
        <v>266</v>
      </c>
      <c r="K443" s="156" t="s">
        <v>257</v>
      </c>
      <c r="L443" s="156" t="s">
        <v>267</v>
      </c>
    </row>
    <row r="444" spans="1:12">
      <c r="A444" s="156">
        <v>443</v>
      </c>
      <c r="B444" s="157" t="s">
        <v>293</v>
      </c>
      <c r="C444" s="157" t="s">
        <v>738</v>
      </c>
      <c r="D444" s="158">
        <v>43296</v>
      </c>
      <c r="E444" s="156" t="s">
        <v>1227</v>
      </c>
      <c r="F444" s="157" t="s">
        <v>1248</v>
      </c>
      <c r="G444" s="159">
        <v>3710000</v>
      </c>
      <c r="H444" s="156">
        <v>8.69</v>
      </c>
      <c r="I444" s="156" t="s">
        <v>25</v>
      </c>
      <c r="J444" s="156" t="s">
        <v>295</v>
      </c>
      <c r="K444" s="156" t="s">
        <v>262</v>
      </c>
      <c r="L444" s="156" t="s">
        <v>270</v>
      </c>
    </row>
    <row r="445" spans="1:12">
      <c r="A445" s="156">
        <v>444</v>
      </c>
      <c r="B445" s="157" t="s">
        <v>296</v>
      </c>
      <c r="C445" s="157" t="s">
        <v>739</v>
      </c>
      <c r="D445" s="158">
        <v>44062</v>
      </c>
      <c r="E445" s="156" t="s">
        <v>1227</v>
      </c>
      <c r="F445" s="157" t="s">
        <v>1247</v>
      </c>
      <c r="G445" s="159">
        <v>3870000</v>
      </c>
      <c r="H445" s="156">
        <v>8.98</v>
      </c>
      <c r="I445" s="156" t="s">
        <v>255</v>
      </c>
      <c r="J445" s="156" t="s">
        <v>308</v>
      </c>
      <c r="K445" s="156" t="s">
        <v>262</v>
      </c>
      <c r="L445" s="156" t="s">
        <v>270</v>
      </c>
    </row>
    <row r="446" spans="1:12">
      <c r="A446" s="156">
        <v>445</v>
      </c>
      <c r="B446" s="157" t="s">
        <v>284</v>
      </c>
      <c r="C446" s="157" t="s">
        <v>740</v>
      </c>
      <c r="D446" s="158">
        <v>43643</v>
      </c>
      <c r="E446" s="156" t="s">
        <v>1226</v>
      </c>
      <c r="F446" s="157" t="s">
        <v>1249</v>
      </c>
      <c r="G446" s="159">
        <v>4390000</v>
      </c>
      <c r="H446" s="156">
        <v>7.15</v>
      </c>
      <c r="I446" s="156" t="s">
        <v>25</v>
      </c>
      <c r="J446" s="156" t="s">
        <v>319</v>
      </c>
      <c r="K446" s="156" t="s">
        <v>279</v>
      </c>
      <c r="L446" s="156" t="s">
        <v>279</v>
      </c>
    </row>
    <row r="447" spans="1:12">
      <c r="A447" s="156">
        <v>446</v>
      </c>
      <c r="B447" s="157" t="s">
        <v>293</v>
      </c>
      <c r="C447" s="157" t="s">
        <v>741</v>
      </c>
      <c r="D447" s="158">
        <v>43321</v>
      </c>
      <c r="E447" s="156" t="s">
        <v>1226</v>
      </c>
      <c r="F447" s="157" t="s">
        <v>1249</v>
      </c>
      <c r="G447" s="159">
        <v>1840000</v>
      </c>
      <c r="H447" s="156">
        <v>7.11</v>
      </c>
      <c r="I447" s="156" t="s">
        <v>25</v>
      </c>
      <c r="J447" s="156" t="s">
        <v>319</v>
      </c>
      <c r="K447" s="156" t="s">
        <v>279</v>
      </c>
      <c r="L447" s="156" t="s">
        <v>279</v>
      </c>
    </row>
    <row r="448" spans="1:12">
      <c r="A448" s="156">
        <v>447</v>
      </c>
      <c r="B448" s="157" t="s">
        <v>311</v>
      </c>
      <c r="C448" s="157" t="s">
        <v>742</v>
      </c>
      <c r="D448" s="158">
        <v>43263</v>
      </c>
      <c r="E448" s="156" t="s">
        <v>1226</v>
      </c>
      <c r="F448" s="157" t="s">
        <v>1248</v>
      </c>
      <c r="G448" s="159">
        <v>2110000</v>
      </c>
      <c r="H448" s="156">
        <v>9.6300000000000008</v>
      </c>
      <c r="I448" s="156" t="s">
        <v>255</v>
      </c>
      <c r="J448" s="156" t="s">
        <v>276</v>
      </c>
      <c r="K448" s="156" t="s">
        <v>262</v>
      </c>
      <c r="L448" s="156" t="s">
        <v>263</v>
      </c>
    </row>
    <row r="449" spans="1:12">
      <c r="A449" s="156">
        <v>448</v>
      </c>
      <c r="B449" s="157" t="s">
        <v>296</v>
      </c>
      <c r="C449" s="157" t="s">
        <v>743</v>
      </c>
      <c r="D449" s="158">
        <v>43608</v>
      </c>
      <c r="E449" s="156" t="s">
        <v>1226</v>
      </c>
      <c r="F449" s="157" t="s">
        <v>1250</v>
      </c>
      <c r="G449" s="159">
        <v>4050000</v>
      </c>
      <c r="H449" s="156">
        <v>9.15</v>
      </c>
      <c r="I449" s="156" t="s">
        <v>25</v>
      </c>
      <c r="J449" s="156" t="s">
        <v>304</v>
      </c>
      <c r="K449" s="156" t="s">
        <v>257</v>
      </c>
      <c r="L449" s="156" t="s">
        <v>267</v>
      </c>
    </row>
    <row r="450" spans="1:12">
      <c r="A450" s="156">
        <v>449</v>
      </c>
      <c r="B450" s="157" t="s">
        <v>293</v>
      </c>
      <c r="C450" s="157" t="s">
        <v>744</v>
      </c>
      <c r="D450" s="158">
        <v>43791</v>
      </c>
      <c r="E450" s="156" t="s">
        <v>1226</v>
      </c>
      <c r="F450" s="157" t="s">
        <v>1247</v>
      </c>
      <c r="G450" s="159">
        <v>4800000</v>
      </c>
      <c r="H450" s="156">
        <v>7.89</v>
      </c>
      <c r="I450" s="156" t="s">
        <v>260</v>
      </c>
      <c r="J450" s="156" t="s">
        <v>276</v>
      </c>
      <c r="K450" s="156" t="s">
        <v>262</v>
      </c>
      <c r="L450" s="156" t="s">
        <v>263</v>
      </c>
    </row>
    <row r="451" spans="1:12">
      <c r="A451" s="156">
        <v>450</v>
      </c>
      <c r="B451" s="157" t="s">
        <v>264</v>
      </c>
      <c r="C451" s="157" t="s">
        <v>745</v>
      </c>
      <c r="D451" s="158">
        <v>43659</v>
      </c>
      <c r="E451" s="156" t="s">
        <v>1226</v>
      </c>
      <c r="F451" s="157" t="s">
        <v>1247</v>
      </c>
      <c r="G451" s="159">
        <v>3300000</v>
      </c>
      <c r="H451" s="156">
        <v>9.31</v>
      </c>
      <c r="I451" s="156" t="s">
        <v>25</v>
      </c>
      <c r="J451" s="156" t="s">
        <v>289</v>
      </c>
      <c r="K451" s="156" t="s">
        <v>257</v>
      </c>
      <c r="L451" s="156" t="s">
        <v>258</v>
      </c>
    </row>
    <row r="452" spans="1:12">
      <c r="A452" s="156">
        <v>451</v>
      </c>
      <c r="B452" s="157" t="s">
        <v>290</v>
      </c>
      <c r="C452" s="157" t="s">
        <v>746</v>
      </c>
      <c r="D452" s="158">
        <v>43763</v>
      </c>
      <c r="E452" s="156" t="s">
        <v>1227</v>
      </c>
      <c r="F452" s="157" t="s">
        <v>1247</v>
      </c>
      <c r="G452" s="159">
        <v>3000000</v>
      </c>
      <c r="H452" s="156">
        <v>4.01</v>
      </c>
      <c r="I452" s="156" t="s">
        <v>25</v>
      </c>
      <c r="J452" s="156" t="s">
        <v>304</v>
      </c>
      <c r="K452" s="156" t="s">
        <v>257</v>
      </c>
      <c r="L452" s="156" t="s">
        <v>267</v>
      </c>
    </row>
    <row r="453" spans="1:12">
      <c r="A453" s="156">
        <v>452</v>
      </c>
      <c r="B453" s="157" t="s">
        <v>264</v>
      </c>
      <c r="C453" s="157" t="s">
        <v>747</v>
      </c>
      <c r="D453" s="158">
        <v>43265</v>
      </c>
      <c r="E453" s="156" t="s">
        <v>1226</v>
      </c>
      <c r="F453" s="157" t="s">
        <v>1258</v>
      </c>
      <c r="G453" s="159">
        <v>4760000</v>
      </c>
      <c r="H453" s="156">
        <v>10.54</v>
      </c>
      <c r="I453" s="156" t="s">
        <v>260</v>
      </c>
      <c r="J453" s="156" t="s">
        <v>326</v>
      </c>
      <c r="K453" s="156" t="s">
        <v>257</v>
      </c>
      <c r="L453" s="156" t="s">
        <v>267</v>
      </c>
    </row>
    <row r="454" spans="1:12">
      <c r="A454" s="156">
        <v>453</v>
      </c>
      <c r="B454" s="157" t="s">
        <v>311</v>
      </c>
      <c r="C454" s="157" t="s">
        <v>748</v>
      </c>
      <c r="D454" s="158">
        <v>43181</v>
      </c>
      <c r="E454" s="156" t="s">
        <v>1226</v>
      </c>
      <c r="F454" s="157" t="s">
        <v>1258</v>
      </c>
      <c r="G454" s="159">
        <v>2600000</v>
      </c>
      <c r="H454" s="156">
        <v>7.3</v>
      </c>
      <c r="I454" s="156" t="s">
        <v>255</v>
      </c>
      <c r="J454" s="156" t="s">
        <v>273</v>
      </c>
      <c r="K454" s="156" t="s">
        <v>257</v>
      </c>
      <c r="L454" s="156" t="s">
        <v>274</v>
      </c>
    </row>
    <row r="455" spans="1:12">
      <c r="A455" s="156">
        <v>454</v>
      </c>
      <c r="B455" s="157" t="s">
        <v>253</v>
      </c>
      <c r="C455" s="157" t="s">
        <v>749</v>
      </c>
      <c r="D455" s="158">
        <v>43472</v>
      </c>
      <c r="E455" s="156" t="s">
        <v>1226</v>
      </c>
      <c r="F455" s="157" t="s">
        <v>1247</v>
      </c>
      <c r="G455" s="159">
        <v>4550000</v>
      </c>
      <c r="H455" s="156">
        <v>5.24</v>
      </c>
      <c r="I455" s="156" t="s">
        <v>25</v>
      </c>
      <c r="J455" s="156" t="s">
        <v>308</v>
      </c>
      <c r="K455" s="156" t="s">
        <v>262</v>
      </c>
      <c r="L455" s="156" t="s">
        <v>270</v>
      </c>
    </row>
    <row r="456" spans="1:12">
      <c r="A456" s="156">
        <v>455</v>
      </c>
      <c r="B456" s="157" t="s">
        <v>311</v>
      </c>
      <c r="C456" s="157" t="s">
        <v>750</v>
      </c>
      <c r="D456" s="158">
        <v>43303</v>
      </c>
      <c r="E456" s="156" t="s">
        <v>1227</v>
      </c>
      <c r="F456" s="157" t="s">
        <v>1250</v>
      </c>
      <c r="G456" s="159">
        <v>2210000</v>
      </c>
      <c r="H456" s="156">
        <v>8.2799999999999994</v>
      </c>
      <c r="I456" s="156" t="s">
        <v>255</v>
      </c>
      <c r="J456" s="156" t="s">
        <v>256</v>
      </c>
      <c r="K456" s="156" t="s">
        <v>257</v>
      </c>
      <c r="L456" s="156" t="s">
        <v>258</v>
      </c>
    </row>
    <row r="457" spans="1:12">
      <c r="A457" s="156">
        <v>456</v>
      </c>
      <c r="B457" s="157" t="s">
        <v>290</v>
      </c>
      <c r="C457" s="157" t="s">
        <v>751</v>
      </c>
      <c r="D457" s="158">
        <v>43513</v>
      </c>
      <c r="E457" s="156" t="s">
        <v>1226</v>
      </c>
      <c r="F457" s="157" t="s">
        <v>1250</v>
      </c>
      <c r="G457" s="159">
        <v>4490000</v>
      </c>
      <c r="H457" s="156">
        <v>11.08</v>
      </c>
      <c r="I457" s="156" t="s">
        <v>260</v>
      </c>
      <c r="J457" s="156" t="s">
        <v>298</v>
      </c>
      <c r="K457" s="156" t="s">
        <v>262</v>
      </c>
      <c r="L457" s="156" t="s">
        <v>263</v>
      </c>
    </row>
    <row r="458" spans="1:12">
      <c r="A458" s="156">
        <v>457</v>
      </c>
      <c r="B458" s="157" t="s">
        <v>293</v>
      </c>
      <c r="C458" s="157" t="s">
        <v>752</v>
      </c>
      <c r="D458" s="158">
        <v>44086</v>
      </c>
      <c r="E458" s="156" t="s">
        <v>1226</v>
      </c>
      <c r="F458" s="157" t="s">
        <v>1248</v>
      </c>
      <c r="G458" s="159">
        <v>3220000</v>
      </c>
      <c r="H458" s="156">
        <v>6.39</v>
      </c>
      <c r="I458" s="156" t="s">
        <v>25</v>
      </c>
      <c r="J458" s="156" t="s">
        <v>266</v>
      </c>
      <c r="K458" s="156" t="s">
        <v>257</v>
      </c>
      <c r="L458" s="156" t="s">
        <v>267</v>
      </c>
    </row>
    <row r="459" spans="1:12">
      <c r="A459" s="156">
        <v>458</v>
      </c>
      <c r="B459" s="157" t="s">
        <v>301</v>
      </c>
      <c r="C459" s="157" t="s">
        <v>753</v>
      </c>
      <c r="D459" s="158">
        <v>44065</v>
      </c>
      <c r="E459" s="156" t="s">
        <v>1226</v>
      </c>
      <c r="F459" s="157" t="s">
        <v>1258</v>
      </c>
      <c r="G459" s="159">
        <v>4940000</v>
      </c>
      <c r="H459" s="156">
        <v>7.25</v>
      </c>
      <c r="I459" s="156" t="s">
        <v>260</v>
      </c>
      <c r="J459" s="156" t="s">
        <v>332</v>
      </c>
      <c r="K459" s="156" t="s">
        <v>257</v>
      </c>
      <c r="L459" s="156" t="s">
        <v>258</v>
      </c>
    </row>
    <row r="460" spans="1:12">
      <c r="A460" s="156">
        <v>459</v>
      </c>
      <c r="B460" s="157" t="s">
        <v>284</v>
      </c>
      <c r="C460" s="157" t="s">
        <v>754</v>
      </c>
      <c r="D460" s="158">
        <v>43393</v>
      </c>
      <c r="E460" s="156" t="s">
        <v>1226</v>
      </c>
      <c r="F460" s="157" t="s">
        <v>1248</v>
      </c>
      <c r="G460" s="159">
        <v>4050000</v>
      </c>
      <c r="H460" s="156">
        <v>9.99</v>
      </c>
      <c r="I460" s="156" t="s">
        <v>25</v>
      </c>
      <c r="J460" s="156" t="s">
        <v>289</v>
      </c>
      <c r="K460" s="156" t="s">
        <v>257</v>
      </c>
      <c r="L460" s="156" t="s">
        <v>258</v>
      </c>
    </row>
    <row r="461" spans="1:12">
      <c r="A461" s="156">
        <v>460</v>
      </c>
      <c r="B461" s="157" t="s">
        <v>247</v>
      </c>
      <c r="C461" s="157" t="s">
        <v>755</v>
      </c>
      <c r="D461" s="158">
        <v>43582</v>
      </c>
      <c r="E461" s="156" t="s">
        <v>1226</v>
      </c>
      <c r="F461" s="157" t="s">
        <v>1249</v>
      </c>
      <c r="G461" s="159">
        <v>3950000</v>
      </c>
      <c r="H461" s="156">
        <v>8.7799999999999994</v>
      </c>
      <c r="I461" s="156" t="s">
        <v>25</v>
      </c>
      <c r="J461" s="156" t="s">
        <v>269</v>
      </c>
      <c r="K461" s="156" t="s">
        <v>262</v>
      </c>
      <c r="L461" s="156" t="s">
        <v>270</v>
      </c>
    </row>
    <row r="462" spans="1:12">
      <c r="A462" s="156">
        <v>461</v>
      </c>
      <c r="B462" s="157" t="s">
        <v>264</v>
      </c>
      <c r="C462" s="157" t="s">
        <v>756</v>
      </c>
      <c r="D462" s="158">
        <v>43500</v>
      </c>
      <c r="E462" s="156" t="s">
        <v>1226</v>
      </c>
      <c r="F462" s="157" t="s">
        <v>1247</v>
      </c>
      <c r="G462" s="159">
        <v>1680000</v>
      </c>
      <c r="H462" s="156">
        <v>5.5</v>
      </c>
      <c r="I462" s="156" t="s">
        <v>260</v>
      </c>
      <c r="J462" s="156" t="s">
        <v>300</v>
      </c>
      <c r="K462" s="156" t="s">
        <v>262</v>
      </c>
      <c r="L462" s="156" t="s">
        <v>283</v>
      </c>
    </row>
    <row r="463" spans="1:12">
      <c r="A463" s="156">
        <v>462</v>
      </c>
      <c r="B463" s="157" t="s">
        <v>293</v>
      </c>
      <c r="C463" s="157" t="s">
        <v>757</v>
      </c>
      <c r="D463" s="158">
        <v>43926</v>
      </c>
      <c r="E463" s="156" t="s">
        <v>1226</v>
      </c>
      <c r="F463" s="157" t="s">
        <v>1249</v>
      </c>
      <c r="G463" s="159">
        <v>4630000</v>
      </c>
      <c r="H463" s="156">
        <v>6.11</v>
      </c>
      <c r="I463" s="156" t="s">
        <v>260</v>
      </c>
      <c r="J463" s="156" t="s">
        <v>295</v>
      </c>
      <c r="K463" s="156" t="s">
        <v>262</v>
      </c>
      <c r="L463" s="156" t="s">
        <v>270</v>
      </c>
    </row>
    <row r="464" spans="1:12">
      <c r="A464" s="156">
        <v>463</v>
      </c>
      <c r="B464" s="157" t="s">
        <v>293</v>
      </c>
      <c r="C464" s="157" t="s">
        <v>758</v>
      </c>
      <c r="D464" s="158">
        <v>43798</v>
      </c>
      <c r="E464" s="156" t="s">
        <v>1227</v>
      </c>
      <c r="F464" s="157" t="s">
        <v>1250</v>
      </c>
      <c r="G464" s="159">
        <v>4040000</v>
      </c>
      <c r="H464" s="156">
        <v>10.85</v>
      </c>
      <c r="I464" s="156" t="s">
        <v>260</v>
      </c>
      <c r="J464" s="156" t="s">
        <v>304</v>
      </c>
      <c r="K464" s="156" t="s">
        <v>257</v>
      </c>
      <c r="L464" s="156" t="s">
        <v>267</v>
      </c>
    </row>
    <row r="465" spans="1:12">
      <c r="A465" s="156">
        <v>464</v>
      </c>
      <c r="B465" s="157" t="s">
        <v>311</v>
      </c>
      <c r="C465" s="157" t="s">
        <v>759</v>
      </c>
      <c r="D465" s="158">
        <v>44062</v>
      </c>
      <c r="E465" s="156" t="s">
        <v>1226</v>
      </c>
      <c r="F465" s="157" t="s">
        <v>1248</v>
      </c>
      <c r="G465" s="159">
        <v>4350000</v>
      </c>
      <c r="H465" s="156">
        <v>6.95</v>
      </c>
      <c r="I465" s="156" t="s">
        <v>25</v>
      </c>
      <c r="J465" s="156" t="s">
        <v>308</v>
      </c>
      <c r="K465" s="156" t="s">
        <v>262</v>
      </c>
      <c r="L465" s="156" t="s">
        <v>270</v>
      </c>
    </row>
    <row r="466" spans="1:12">
      <c r="A466" s="156">
        <v>465</v>
      </c>
      <c r="B466" s="157" t="s">
        <v>293</v>
      </c>
      <c r="C466" s="157" t="s">
        <v>760</v>
      </c>
      <c r="D466" s="158">
        <v>43666</v>
      </c>
      <c r="E466" s="156" t="s">
        <v>1227</v>
      </c>
      <c r="F466" s="157" t="s">
        <v>1251</v>
      </c>
      <c r="G466" s="159">
        <v>4460000</v>
      </c>
      <c r="H466" s="156">
        <v>4.83</v>
      </c>
      <c r="I466" s="156" t="s">
        <v>260</v>
      </c>
      <c r="J466" s="156" t="s">
        <v>256</v>
      </c>
      <c r="K466" s="156" t="s">
        <v>257</v>
      </c>
      <c r="L466" s="156" t="s">
        <v>258</v>
      </c>
    </row>
    <row r="467" spans="1:12">
      <c r="A467" s="156">
        <v>466</v>
      </c>
      <c r="B467" s="157" t="s">
        <v>284</v>
      </c>
      <c r="C467" s="157" t="s">
        <v>761</v>
      </c>
      <c r="D467" s="158">
        <v>43994</v>
      </c>
      <c r="E467" s="156" t="s">
        <v>1226</v>
      </c>
      <c r="F467" s="157" t="s">
        <v>1247</v>
      </c>
      <c r="G467" s="159">
        <v>2720000</v>
      </c>
      <c r="H467" s="156">
        <v>9.7200000000000006</v>
      </c>
      <c r="I467" s="156" t="s">
        <v>260</v>
      </c>
      <c r="J467" s="156" t="s">
        <v>282</v>
      </c>
      <c r="K467" s="156" t="s">
        <v>262</v>
      </c>
      <c r="L467" s="156" t="s">
        <v>283</v>
      </c>
    </row>
    <row r="468" spans="1:12">
      <c r="A468" s="156">
        <v>467</v>
      </c>
      <c r="B468" s="157" t="s">
        <v>284</v>
      </c>
      <c r="C468" s="157" t="s">
        <v>762</v>
      </c>
      <c r="D468" s="158">
        <v>43665</v>
      </c>
      <c r="E468" s="156" t="s">
        <v>1226</v>
      </c>
      <c r="F468" s="157" t="s">
        <v>1250</v>
      </c>
      <c r="G468" s="159">
        <v>2400000</v>
      </c>
      <c r="H468" s="156">
        <v>8.56</v>
      </c>
      <c r="I468" s="156" t="s">
        <v>260</v>
      </c>
      <c r="J468" s="156" t="s">
        <v>304</v>
      </c>
      <c r="K468" s="156" t="s">
        <v>257</v>
      </c>
      <c r="L468" s="156" t="s">
        <v>267</v>
      </c>
    </row>
    <row r="469" spans="1:12">
      <c r="A469" s="156">
        <v>468</v>
      </c>
      <c r="B469" s="157" t="s">
        <v>311</v>
      </c>
      <c r="C469" s="157" t="s">
        <v>763</v>
      </c>
      <c r="D469" s="158">
        <v>44089</v>
      </c>
      <c r="E469" s="156" t="s">
        <v>1227</v>
      </c>
      <c r="F469" s="157" t="s">
        <v>1248</v>
      </c>
      <c r="G469" s="159">
        <v>4870000</v>
      </c>
      <c r="H469" s="156">
        <v>9.0399999999999991</v>
      </c>
      <c r="I469" s="156" t="s">
        <v>255</v>
      </c>
      <c r="J469" s="156" t="s">
        <v>332</v>
      </c>
      <c r="K469" s="156" t="s">
        <v>257</v>
      </c>
      <c r="L469" s="156" t="s">
        <v>258</v>
      </c>
    </row>
    <row r="470" spans="1:12">
      <c r="A470" s="156">
        <v>469</v>
      </c>
      <c r="B470" s="157" t="s">
        <v>293</v>
      </c>
      <c r="C470" s="157" t="s">
        <v>764</v>
      </c>
      <c r="D470" s="158">
        <v>43383</v>
      </c>
      <c r="E470" s="156" t="s">
        <v>1226</v>
      </c>
      <c r="F470" s="157" t="s">
        <v>1258</v>
      </c>
      <c r="G470" s="159">
        <v>4290000</v>
      </c>
      <c r="H470" s="156">
        <v>4.09</v>
      </c>
      <c r="I470" s="156" t="s">
        <v>260</v>
      </c>
      <c r="J470" s="156" t="s">
        <v>256</v>
      </c>
      <c r="K470" s="156" t="s">
        <v>257</v>
      </c>
      <c r="L470" s="156" t="s">
        <v>258</v>
      </c>
    </row>
    <row r="471" spans="1:12">
      <c r="A471" s="156">
        <v>470</v>
      </c>
      <c r="B471" s="157" t="s">
        <v>311</v>
      </c>
      <c r="C471" s="157" t="s">
        <v>765</v>
      </c>
      <c r="D471" s="158">
        <v>43741</v>
      </c>
      <c r="E471" s="156" t="s">
        <v>1226</v>
      </c>
      <c r="F471" s="157" t="s">
        <v>1248</v>
      </c>
      <c r="G471" s="159">
        <v>4910000</v>
      </c>
      <c r="H471" s="156">
        <v>7.81</v>
      </c>
      <c r="I471" s="156" t="s">
        <v>260</v>
      </c>
      <c r="J471" s="156" t="s">
        <v>304</v>
      </c>
      <c r="K471" s="156" t="s">
        <v>257</v>
      </c>
      <c r="L471" s="156" t="s">
        <v>267</v>
      </c>
    </row>
    <row r="472" spans="1:12">
      <c r="A472" s="156">
        <v>471</v>
      </c>
      <c r="B472" s="157" t="s">
        <v>253</v>
      </c>
      <c r="C472" s="157" t="s">
        <v>766</v>
      </c>
      <c r="D472" s="158">
        <v>44071</v>
      </c>
      <c r="E472" s="156" t="s">
        <v>1226</v>
      </c>
      <c r="F472" s="157" t="s">
        <v>1248</v>
      </c>
      <c r="G472" s="159">
        <v>2620000</v>
      </c>
      <c r="H472" s="156">
        <v>8.9700000000000006</v>
      </c>
      <c r="I472" s="156" t="s">
        <v>25</v>
      </c>
      <c r="J472" s="156" t="s">
        <v>304</v>
      </c>
      <c r="K472" s="156" t="s">
        <v>257</v>
      </c>
      <c r="L472" s="156" t="s">
        <v>267</v>
      </c>
    </row>
    <row r="473" spans="1:12">
      <c r="A473" s="156">
        <v>472</v>
      </c>
      <c r="B473" s="157" t="s">
        <v>311</v>
      </c>
      <c r="C473" s="157" t="s">
        <v>767</v>
      </c>
      <c r="D473" s="158">
        <v>43320</v>
      </c>
      <c r="E473" s="156" t="s">
        <v>1226</v>
      </c>
      <c r="F473" s="157" t="s">
        <v>1249</v>
      </c>
      <c r="G473" s="159">
        <v>2400000</v>
      </c>
      <c r="H473" s="156">
        <v>7.02</v>
      </c>
      <c r="I473" s="156" t="s">
        <v>260</v>
      </c>
      <c r="J473" s="156" t="s">
        <v>304</v>
      </c>
      <c r="K473" s="156" t="s">
        <v>257</v>
      </c>
      <c r="L473" s="156" t="s">
        <v>267</v>
      </c>
    </row>
    <row r="474" spans="1:12">
      <c r="A474" s="156">
        <v>473</v>
      </c>
      <c r="B474" s="157" t="s">
        <v>253</v>
      </c>
      <c r="C474" s="157" t="s">
        <v>768</v>
      </c>
      <c r="D474" s="158">
        <v>43734</v>
      </c>
      <c r="E474" s="156" t="s">
        <v>1226</v>
      </c>
      <c r="F474" s="157" t="s">
        <v>1249</v>
      </c>
      <c r="G474" s="159">
        <v>4620000</v>
      </c>
      <c r="H474" s="156">
        <v>7.96</v>
      </c>
      <c r="I474" s="156" t="s">
        <v>260</v>
      </c>
      <c r="J474" s="156" t="s">
        <v>261</v>
      </c>
      <c r="K474" s="156" t="s">
        <v>262</v>
      </c>
      <c r="L474" s="156" t="s">
        <v>263</v>
      </c>
    </row>
    <row r="475" spans="1:12">
      <c r="A475" s="156">
        <v>474</v>
      </c>
      <c r="B475" s="157" t="s">
        <v>306</v>
      </c>
      <c r="C475" s="157" t="s">
        <v>769</v>
      </c>
      <c r="D475" s="158">
        <v>43399</v>
      </c>
      <c r="E475" s="156" t="s">
        <v>1226</v>
      </c>
      <c r="F475" s="157" t="s">
        <v>1258</v>
      </c>
      <c r="G475" s="159">
        <v>1760000</v>
      </c>
      <c r="H475" s="156">
        <v>4.95</v>
      </c>
      <c r="I475" s="156" t="s">
        <v>255</v>
      </c>
      <c r="J475" s="156" t="s">
        <v>329</v>
      </c>
      <c r="K475" s="156" t="s">
        <v>257</v>
      </c>
      <c r="L475" s="156" t="s">
        <v>274</v>
      </c>
    </row>
    <row r="476" spans="1:12">
      <c r="A476" s="156">
        <v>475</v>
      </c>
      <c r="B476" s="157" t="s">
        <v>311</v>
      </c>
      <c r="C476" s="157" t="s">
        <v>770</v>
      </c>
      <c r="D476" s="158">
        <v>43496</v>
      </c>
      <c r="E476" s="156" t="s">
        <v>1226</v>
      </c>
      <c r="F476" s="157" t="s">
        <v>1249</v>
      </c>
      <c r="G476" s="159">
        <v>3980000</v>
      </c>
      <c r="H476" s="156">
        <v>4.07</v>
      </c>
      <c r="I476" s="156" t="s">
        <v>25</v>
      </c>
      <c r="J476" s="156" t="s">
        <v>276</v>
      </c>
      <c r="K476" s="156" t="s">
        <v>262</v>
      </c>
      <c r="L476" s="156" t="s">
        <v>263</v>
      </c>
    </row>
    <row r="477" spans="1:12">
      <c r="A477" s="156">
        <v>476</v>
      </c>
      <c r="B477" s="157" t="s">
        <v>280</v>
      </c>
      <c r="C477" s="157" t="s">
        <v>771</v>
      </c>
      <c r="D477" s="158">
        <v>43564</v>
      </c>
      <c r="E477" s="156" t="s">
        <v>1226</v>
      </c>
      <c r="F477" s="157" t="s">
        <v>1249</v>
      </c>
      <c r="G477" s="159">
        <v>2450000</v>
      </c>
      <c r="H477" s="156">
        <v>5.32</v>
      </c>
      <c r="I477" s="156" t="s">
        <v>255</v>
      </c>
      <c r="J477" s="156" t="s">
        <v>295</v>
      </c>
      <c r="K477" s="156" t="s">
        <v>262</v>
      </c>
      <c r="L477" s="156" t="s">
        <v>270</v>
      </c>
    </row>
    <row r="478" spans="1:12">
      <c r="A478" s="156">
        <v>477</v>
      </c>
      <c r="B478" s="157" t="s">
        <v>311</v>
      </c>
      <c r="C478" s="157" t="s">
        <v>772</v>
      </c>
      <c r="D478" s="158">
        <v>43667</v>
      </c>
      <c r="E478" s="156" t="s">
        <v>1227</v>
      </c>
      <c r="F478" s="157" t="s">
        <v>1247</v>
      </c>
      <c r="G478" s="159">
        <v>2790000</v>
      </c>
      <c r="H478" s="156">
        <v>8.84</v>
      </c>
      <c r="I478" s="156" t="s">
        <v>255</v>
      </c>
      <c r="J478" s="156" t="s">
        <v>326</v>
      </c>
      <c r="K478" s="156" t="s">
        <v>257</v>
      </c>
      <c r="L478" s="156" t="s">
        <v>267</v>
      </c>
    </row>
    <row r="479" spans="1:12">
      <c r="A479" s="156">
        <v>478</v>
      </c>
      <c r="B479" s="157" t="s">
        <v>311</v>
      </c>
      <c r="C479" s="157" t="s">
        <v>773</v>
      </c>
      <c r="D479" s="158">
        <v>43594</v>
      </c>
      <c r="E479" s="156" t="s">
        <v>1226</v>
      </c>
      <c r="F479" s="157" t="s">
        <v>1250</v>
      </c>
      <c r="G479" s="159">
        <v>4630000</v>
      </c>
      <c r="H479" s="156">
        <v>5.39</v>
      </c>
      <c r="I479" s="156" t="s">
        <v>25</v>
      </c>
      <c r="J479" s="156" t="s">
        <v>278</v>
      </c>
      <c r="K479" s="156" t="s">
        <v>279</v>
      </c>
      <c r="L479" s="156" t="s">
        <v>279</v>
      </c>
    </row>
    <row r="480" spans="1:12">
      <c r="A480" s="156">
        <v>479</v>
      </c>
      <c r="B480" s="157" t="s">
        <v>301</v>
      </c>
      <c r="C480" s="157" t="s">
        <v>774</v>
      </c>
      <c r="D480" s="158">
        <v>43658</v>
      </c>
      <c r="E480" s="156" t="s">
        <v>1226</v>
      </c>
      <c r="F480" s="157" t="s">
        <v>1249</v>
      </c>
      <c r="G480" s="159">
        <v>2640000</v>
      </c>
      <c r="H480" s="156">
        <v>9.93</v>
      </c>
      <c r="I480" s="156" t="s">
        <v>25</v>
      </c>
      <c r="J480" s="156" t="s">
        <v>346</v>
      </c>
      <c r="K480" s="156" t="s">
        <v>262</v>
      </c>
      <c r="L480" s="156" t="s">
        <v>283</v>
      </c>
    </row>
    <row r="481" spans="1:12">
      <c r="A481" s="156">
        <v>480</v>
      </c>
      <c r="B481" s="157" t="s">
        <v>311</v>
      </c>
      <c r="C481" s="157" t="s">
        <v>775</v>
      </c>
      <c r="D481" s="158">
        <v>43395</v>
      </c>
      <c r="E481" s="156" t="s">
        <v>1227</v>
      </c>
      <c r="F481" s="157" t="s">
        <v>1258</v>
      </c>
      <c r="G481" s="159">
        <v>3750000</v>
      </c>
      <c r="H481" s="156">
        <v>4.59</v>
      </c>
      <c r="I481" s="156" t="s">
        <v>255</v>
      </c>
      <c r="J481" s="156" t="s">
        <v>286</v>
      </c>
      <c r="K481" s="156" t="s">
        <v>257</v>
      </c>
      <c r="L481" s="156" t="s">
        <v>274</v>
      </c>
    </row>
    <row r="482" spans="1:12">
      <c r="A482" s="156">
        <v>481</v>
      </c>
      <c r="B482" s="157" t="s">
        <v>284</v>
      </c>
      <c r="C482" s="157" t="s">
        <v>776</v>
      </c>
      <c r="D482" s="158">
        <v>43676</v>
      </c>
      <c r="E482" s="156" t="s">
        <v>1226</v>
      </c>
      <c r="F482" s="157" t="s">
        <v>1250</v>
      </c>
      <c r="G482" s="159">
        <v>4250000</v>
      </c>
      <c r="H482" s="156">
        <v>8.64</v>
      </c>
      <c r="I482" s="156" t="s">
        <v>260</v>
      </c>
      <c r="J482" s="156" t="s">
        <v>266</v>
      </c>
      <c r="K482" s="156" t="s">
        <v>257</v>
      </c>
      <c r="L482" s="156" t="s">
        <v>267</v>
      </c>
    </row>
    <row r="483" spans="1:12">
      <c r="A483" s="156">
        <v>482</v>
      </c>
      <c r="B483" s="157" t="s">
        <v>264</v>
      </c>
      <c r="C483" s="157" t="s">
        <v>777</v>
      </c>
      <c r="D483" s="158">
        <v>43350</v>
      </c>
      <c r="E483" s="156" t="s">
        <v>1227</v>
      </c>
      <c r="F483" s="157" t="s">
        <v>1247</v>
      </c>
      <c r="G483" s="159">
        <v>2720000</v>
      </c>
      <c r="H483" s="156">
        <v>4.26</v>
      </c>
      <c r="I483" s="156" t="s">
        <v>260</v>
      </c>
      <c r="J483" s="156" t="s">
        <v>282</v>
      </c>
      <c r="K483" s="156" t="s">
        <v>262</v>
      </c>
      <c r="L483" s="156" t="s">
        <v>283</v>
      </c>
    </row>
    <row r="484" spans="1:12">
      <c r="A484" s="156">
        <v>483</v>
      </c>
      <c r="B484" s="157" t="s">
        <v>293</v>
      </c>
      <c r="C484" s="157" t="s">
        <v>778</v>
      </c>
      <c r="D484" s="158">
        <v>44115</v>
      </c>
      <c r="E484" s="156" t="s">
        <v>1227</v>
      </c>
      <c r="F484" s="157" t="s">
        <v>1248</v>
      </c>
      <c r="G484" s="159">
        <v>3480000</v>
      </c>
      <c r="H484" s="156">
        <v>7.74</v>
      </c>
      <c r="I484" s="156" t="s">
        <v>255</v>
      </c>
      <c r="J484" s="156" t="s">
        <v>326</v>
      </c>
      <c r="K484" s="156" t="s">
        <v>257</v>
      </c>
      <c r="L484" s="156" t="s">
        <v>267</v>
      </c>
    </row>
    <row r="485" spans="1:12">
      <c r="A485" s="156">
        <v>484</v>
      </c>
      <c r="B485" s="157" t="s">
        <v>306</v>
      </c>
      <c r="C485" s="157" t="s">
        <v>779</v>
      </c>
      <c r="D485" s="158">
        <v>43256</v>
      </c>
      <c r="E485" s="156" t="s">
        <v>1226</v>
      </c>
      <c r="F485" s="157" t="s">
        <v>1247</v>
      </c>
      <c r="G485" s="159">
        <v>2020000</v>
      </c>
      <c r="H485" s="156">
        <v>10.050000000000001</v>
      </c>
      <c r="I485" s="156" t="s">
        <v>25</v>
      </c>
      <c r="J485" s="156" t="s">
        <v>282</v>
      </c>
      <c r="K485" s="156" t="s">
        <v>262</v>
      </c>
      <c r="L485" s="156" t="s">
        <v>283</v>
      </c>
    </row>
    <row r="486" spans="1:12">
      <c r="A486" s="156">
        <v>485</v>
      </c>
      <c r="B486" s="157" t="s">
        <v>280</v>
      </c>
      <c r="C486" s="157" t="s">
        <v>780</v>
      </c>
      <c r="D486" s="158">
        <v>43443</v>
      </c>
      <c r="E486" s="156" t="s">
        <v>1226</v>
      </c>
      <c r="F486" s="157" t="s">
        <v>1248</v>
      </c>
      <c r="G486" s="159">
        <v>3830000</v>
      </c>
      <c r="H486" s="156">
        <v>5.59</v>
      </c>
      <c r="I486" s="156" t="s">
        <v>260</v>
      </c>
      <c r="J486" s="156" t="s">
        <v>300</v>
      </c>
      <c r="K486" s="156" t="s">
        <v>262</v>
      </c>
      <c r="L486" s="156" t="s">
        <v>283</v>
      </c>
    </row>
    <row r="487" spans="1:12">
      <c r="A487" s="156">
        <v>486</v>
      </c>
      <c r="B487" s="157" t="s">
        <v>264</v>
      </c>
      <c r="C487" s="157" t="s">
        <v>781</v>
      </c>
      <c r="D487" s="158">
        <v>43670</v>
      </c>
      <c r="E487" s="156" t="s">
        <v>1226</v>
      </c>
      <c r="F487" s="157" t="s">
        <v>1249</v>
      </c>
      <c r="G487" s="159">
        <v>2350000</v>
      </c>
      <c r="H487" s="156">
        <v>9.76</v>
      </c>
      <c r="I487" s="156" t="s">
        <v>260</v>
      </c>
      <c r="J487" s="156" t="s">
        <v>298</v>
      </c>
      <c r="K487" s="156" t="s">
        <v>262</v>
      </c>
      <c r="L487" s="156" t="s">
        <v>263</v>
      </c>
    </row>
    <row r="488" spans="1:12">
      <c r="A488" s="156">
        <v>487</v>
      </c>
      <c r="B488" s="157" t="s">
        <v>311</v>
      </c>
      <c r="C488" s="157" t="s">
        <v>782</v>
      </c>
      <c r="D488" s="158">
        <v>43274</v>
      </c>
      <c r="E488" s="156" t="s">
        <v>1226</v>
      </c>
      <c r="F488" s="157" t="s">
        <v>1258</v>
      </c>
      <c r="G488" s="159">
        <v>1870000</v>
      </c>
      <c r="H488" s="156">
        <v>8.18</v>
      </c>
      <c r="I488" s="156" t="s">
        <v>255</v>
      </c>
      <c r="J488" s="156" t="s">
        <v>319</v>
      </c>
      <c r="K488" s="156" t="s">
        <v>279</v>
      </c>
      <c r="L488" s="156" t="s">
        <v>279</v>
      </c>
    </row>
    <row r="489" spans="1:12">
      <c r="A489" s="156">
        <v>488</v>
      </c>
      <c r="B489" s="157" t="s">
        <v>284</v>
      </c>
      <c r="C489" s="157" t="s">
        <v>783</v>
      </c>
      <c r="D489" s="158">
        <v>44107</v>
      </c>
      <c r="E489" s="156" t="s">
        <v>1226</v>
      </c>
      <c r="F489" s="157" t="s">
        <v>1251</v>
      </c>
      <c r="G489" s="159">
        <v>2430000</v>
      </c>
      <c r="H489" s="156">
        <v>11.03</v>
      </c>
      <c r="I489" s="156" t="s">
        <v>260</v>
      </c>
      <c r="J489" s="156" t="s">
        <v>266</v>
      </c>
      <c r="K489" s="156" t="s">
        <v>257</v>
      </c>
      <c r="L489" s="156" t="s">
        <v>267</v>
      </c>
    </row>
    <row r="490" spans="1:12">
      <c r="A490" s="156">
        <v>489</v>
      </c>
      <c r="B490" s="157" t="s">
        <v>290</v>
      </c>
      <c r="C490" s="157" t="s">
        <v>784</v>
      </c>
      <c r="D490" s="158">
        <v>43909</v>
      </c>
      <c r="E490" s="156" t="s">
        <v>1226</v>
      </c>
      <c r="F490" s="157" t="s">
        <v>1247</v>
      </c>
      <c r="G490" s="159">
        <v>4640000</v>
      </c>
      <c r="H490" s="156">
        <v>8.32</v>
      </c>
      <c r="I490" s="156" t="s">
        <v>25</v>
      </c>
      <c r="J490" s="156" t="s">
        <v>282</v>
      </c>
      <c r="K490" s="156" t="s">
        <v>262</v>
      </c>
      <c r="L490" s="156" t="s">
        <v>283</v>
      </c>
    </row>
    <row r="491" spans="1:12">
      <c r="A491" s="156">
        <v>490</v>
      </c>
      <c r="B491" s="157" t="s">
        <v>306</v>
      </c>
      <c r="C491" s="157" t="s">
        <v>785</v>
      </c>
      <c r="D491" s="158">
        <v>43548</v>
      </c>
      <c r="E491" s="156" t="s">
        <v>1227</v>
      </c>
      <c r="F491" s="157" t="s">
        <v>1248</v>
      </c>
      <c r="G491" s="159">
        <v>2320000</v>
      </c>
      <c r="H491" s="156">
        <v>10.78</v>
      </c>
      <c r="I491" s="156" t="s">
        <v>260</v>
      </c>
      <c r="J491" s="156" t="s">
        <v>273</v>
      </c>
      <c r="K491" s="156" t="s">
        <v>257</v>
      </c>
      <c r="L491" s="156" t="s">
        <v>274</v>
      </c>
    </row>
    <row r="492" spans="1:12">
      <c r="A492" s="156">
        <v>491</v>
      </c>
      <c r="B492" s="157" t="s">
        <v>293</v>
      </c>
      <c r="C492" s="157" t="s">
        <v>786</v>
      </c>
      <c r="D492" s="158">
        <v>43866</v>
      </c>
      <c r="E492" s="156" t="s">
        <v>1226</v>
      </c>
      <c r="F492" s="157" t="s">
        <v>1247</v>
      </c>
      <c r="G492" s="159">
        <v>3320000</v>
      </c>
      <c r="H492" s="156">
        <v>4.12</v>
      </c>
      <c r="I492" s="156" t="s">
        <v>260</v>
      </c>
      <c r="J492" s="156" t="s">
        <v>278</v>
      </c>
      <c r="K492" s="156" t="s">
        <v>279</v>
      </c>
      <c r="L492" s="156" t="s">
        <v>279</v>
      </c>
    </row>
    <row r="493" spans="1:12">
      <c r="A493" s="156">
        <v>492</v>
      </c>
      <c r="B493" s="157" t="s">
        <v>306</v>
      </c>
      <c r="C493" s="157" t="s">
        <v>787</v>
      </c>
      <c r="D493" s="158">
        <v>43900</v>
      </c>
      <c r="E493" s="156" t="s">
        <v>1226</v>
      </c>
      <c r="F493" s="157" t="s">
        <v>1248</v>
      </c>
      <c r="G493" s="159">
        <v>2160000</v>
      </c>
      <c r="H493" s="156">
        <v>9.9600000000000009</v>
      </c>
      <c r="I493" s="156" t="s">
        <v>25</v>
      </c>
      <c r="J493" s="156" t="s">
        <v>332</v>
      </c>
      <c r="K493" s="156" t="s">
        <v>257</v>
      </c>
      <c r="L493" s="156" t="s">
        <v>258</v>
      </c>
    </row>
    <row r="494" spans="1:12">
      <c r="A494" s="156">
        <v>493</v>
      </c>
      <c r="B494" s="157" t="s">
        <v>311</v>
      </c>
      <c r="C494" s="157" t="s">
        <v>788</v>
      </c>
      <c r="D494" s="158">
        <v>43356</v>
      </c>
      <c r="E494" s="156" t="s">
        <v>1226</v>
      </c>
      <c r="F494" s="157" t="s">
        <v>1249</v>
      </c>
      <c r="G494" s="159">
        <v>1740000</v>
      </c>
      <c r="H494" s="156">
        <v>6.03</v>
      </c>
      <c r="I494" s="156" t="s">
        <v>25</v>
      </c>
      <c r="J494" s="156" t="s">
        <v>332</v>
      </c>
      <c r="K494" s="156" t="s">
        <v>257</v>
      </c>
      <c r="L494" s="156" t="s">
        <v>258</v>
      </c>
    </row>
    <row r="495" spans="1:12">
      <c r="A495" s="156">
        <v>494</v>
      </c>
      <c r="B495" s="157" t="s">
        <v>293</v>
      </c>
      <c r="C495" s="157" t="s">
        <v>789</v>
      </c>
      <c r="D495" s="158">
        <v>43961</v>
      </c>
      <c r="E495" s="156" t="s">
        <v>1227</v>
      </c>
      <c r="F495" s="157" t="s">
        <v>1249</v>
      </c>
      <c r="G495" s="159">
        <v>3750000</v>
      </c>
      <c r="H495" s="156">
        <v>10.84</v>
      </c>
      <c r="I495" s="156" t="s">
        <v>255</v>
      </c>
      <c r="J495" s="156" t="s">
        <v>269</v>
      </c>
      <c r="K495" s="156" t="s">
        <v>262</v>
      </c>
      <c r="L495" s="156" t="s">
        <v>270</v>
      </c>
    </row>
    <row r="496" spans="1:12">
      <c r="A496" s="156">
        <v>495</v>
      </c>
      <c r="B496" s="157" t="s">
        <v>296</v>
      </c>
      <c r="C496" s="157" t="s">
        <v>790</v>
      </c>
      <c r="D496" s="158">
        <v>43306</v>
      </c>
      <c r="E496" s="156" t="s">
        <v>1227</v>
      </c>
      <c r="F496" s="157" t="s">
        <v>1249</v>
      </c>
      <c r="G496" s="159">
        <v>2790000</v>
      </c>
      <c r="H496" s="156">
        <v>10.92</v>
      </c>
      <c r="I496" s="156" t="s">
        <v>260</v>
      </c>
      <c r="J496" s="156" t="s">
        <v>304</v>
      </c>
      <c r="K496" s="156" t="s">
        <v>257</v>
      </c>
      <c r="L496" s="156" t="s">
        <v>267</v>
      </c>
    </row>
    <row r="497" spans="1:12">
      <c r="A497" s="156">
        <v>496</v>
      </c>
      <c r="B497" s="157" t="s">
        <v>311</v>
      </c>
      <c r="C497" s="157" t="s">
        <v>791</v>
      </c>
      <c r="D497" s="158">
        <v>43371</v>
      </c>
      <c r="E497" s="156" t="s">
        <v>1226</v>
      </c>
      <c r="F497" s="157" t="s">
        <v>1249</v>
      </c>
      <c r="G497" s="159">
        <v>4090000</v>
      </c>
      <c r="H497" s="156">
        <v>7.78</v>
      </c>
      <c r="I497" s="156" t="s">
        <v>260</v>
      </c>
      <c r="J497" s="156" t="s">
        <v>261</v>
      </c>
      <c r="K497" s="156" t="s">
        <v>262</v>
      </c>
      <c r="L497" s="156" t="s">
        <v>263</v>
      </c>
    </row>
    <row r="498" spans="1:12">
      <c r="A498" s="156">
        <v>497</v>
      </c>
      <c r="B498" s="157" t="s">
        <v>280</v>
      </c>
      <c r="C498" s="157" t="s">
        <v>792</v>
      </c>
      <c r="D498" s="158">
        <v>43593</v>
      </c>
      <c r="E498" s="156" t="s">
        <v>1226</v>
      </c>
      <c r="F498" s="157" t="s">
        <v>1258</v>
      </c>
      <c r="G498" s="159">
        <v>3970000</v>
      </c>
      <c r="H498" s="156">
        <v>6.16</v>
      </c>
      <c r="I498" s="156" t="s">
        <v>260</v>
      </c>
      <c r="J498" s="156" t="s">
        <v>289</v>
      </c>
      <c r="K498" s="156" t="s">
        <v>257</v>
      </c>
      <c r="L498" s="156" t="s">
        <v>258</v>
      </c>
    </row>
    <row r="499" spans="1:12">
      <c r="A499" s="156">
        <v>498</v>
      </c>
      <c r="B499" s="157" t="s">
        <v>284</v>
      </c>
      <c r="C499" s="157" t="s">
        <v>793</v>
      </c>
      <c r="D499" s="158">
        <v>43147</v>
      </c>
      <c r="E499" s="156" t="s">
        <v>1226</v>
      </c>
      <c r="F499" s="157" t="s">
        <v>1249</v>
      </c>
      <c r="G499" s="159">
        <v>4340000</v>
      </c>
      <c r="H499" s="156">
        <v>8.15</v>
      </c>
      <c r="I499" s="156" t="s">
        <v>260</v>
      </c>
      <c r="J499" s="156" t="s">
        <v>300</v>
      </c>
      <c r="K499" s="156" t="s">
        <v>262</v>
      </c>
      <c r="L499" s="156" t="s">
        <v>283</v>
      </c>
    </row>
    <row r="500" spans="1:12">
      <c r="A500" s="156">
        <v>499</v>
      </c>
      <c r="B500" s="157" t="s">
        <v>301</v>
      </c>
      <c r="C500" s="157" t="s">
        <v>794</v>
      </c>
      <c r="D500" s="158">
        <v>44068</v>
      </c>
      <c r="E500" s="156" t="s">
        <v>1226</v>
      </c>
      <c r="F500" s="157" t="s">
        <v>1250</v>
      </c>
      <c r="G500" s="159">
        <v>3180000</v>
      </c>
      <c r="H500" s="156">
        <v>10.97</v>
      </c>
      <c r="I500" s="156" t="s">
        <v>260</v>
      </c>
      <c r="J500" s="156" t="s">
        <v>326</v>
      </c>
      <c r="K500" s="156" t="s">
        <v>257</v>
      </c>
      <c r="L500" s="156" t="s">
        <v>267</v>
      </c>
    </row>
    <row r="501" spans="1:12">
      <c r="A501" s="156">
        <v>500</v>
      </c>
      <c r="B501" s="157" t="s">
        <v>301</v>
      </c>
      <c r="C501" s="157" t="s">
        <v>795</v>
      </c>
      <c r="D501" s="158">
        <v>43840</v>
      </c>
      <c r="E501" s="156" t="s">
        <v>1226</v>
      </c>
      <c r="F501" s="157" t="s">
        <v>1248</v>
      </c>
      <c r="G501" s="159">
        <v>2230000</v>
      </c>
      <c r="H501" s="156">
        <v>10.89</v>
      </c>
      <c r="I501" s="156" t="s">
        <v>255</v>
      </c>
      <c r="J501" s="156" t="s">
        <v>266</v>
      </c>
      <c r="K501" s="156" t="s">
        <v>257</v>
      </c>
      <c r="L501" s="156" t="s">
        <v>267</v>
      </c>
    </row>
    <row r="502" spans="1:12">
      <c r="A502" s="156">
        <v>501</v>
      </c>
      <c r="B502" s="157" t="s">
        <v>293</v>
      </c>
      <c r="C502" s="157" t="s">
        <v>796</v>
      </c>
      <c r="D502" s="158">
        <v>44027</v>
      </c>
      <c r="E502" s="156" t="s">
        <v>1227</v>
      </c>
      <c r="F502" s="157" t="s">
        <v>1249</v>
      </c>
      <c r="G502" s="159">
        <v>2470000</v>
      </c>
      <c r="H502" s="156">
        <v>10.36</v>
      </c>
      <c r="I502" s="156" t="s">
        <v>255</v>
      </c>
      <c r="J502" s="156" t="s">
        <v>298</v>
      </c>
      <c r="K502" s="156" t="s">
        <v>262</v>
      </c>
      <c r="L502" s="156" t="s">
        <v>263</v>
      </c>
    </row>
    <row r="503" spans="1:12">
      <c r="A503" s="156">
        <v>502</v>
      </c>
      <c r="B503" s="157" t="s">
        <v>311</v>
      </c>
      <c r="C503" s="157" t="s">
        <v>797</v>
      </c>
      <c r="D503" s="158">
        <v>43397</v>
      </c>
      <c r="E503" s="156" t="s">
        <v>1226</v>
      </c>
      <c r="F503" s="157" t="s">
        <v>1251</v>
      </c>
      <c r="G503" s="159">
        <v>3980000</v>
      </c>
      <c r="H503" s="156">
        <v>5.41</v>
      </c>
      <c r="I503" s="156" t="s">
        <v>260</v>
      </c>
      <c r="J503" s="156" t="s">
        <v>286</v>
      </c>
      <c r="K503" s="156" t="s">
        <v>257</v>
      </c>
      <c r="L503" s="156" t="s">
        <v>274</v>
      </c>
    </row>
    <row r="504" spans="1:12">
      <c r="A504" s="156">
        <v>503</v>
      </c>
      <c r="B504" s="157" t="s">
        <v>293</v>
      </c>
      <c r="C504" s="157" t="s">
        <v>798</v>
      </c>
      <c r="D504" s="158">
        <v>44046</v>
      </c>
      <c r="E504" s="156" t="s">
        <v>1226</v>
      </c>
      <c r="F504" s="157" t="s">
        <v>1250</v>
      </c>
      <c r="G504" s="159">
        <v>4400000</v>
      </c>
      <c r="H504" s="156">
        <v>7.81</v>
      </c>
      <c r="I504" s="156" t="s">
        <v>255</v>
      </c>
      <c r="J504" s="156" t="s">
        <v>276</v>
      </c>
      <c r="K504" s="156" t="s">
        <v>262</v>
      </c>
      <c r="L504" s="156" t="s">
        <v>263</v>
      </c>
    </row>
    <row r="505" spans="1:12">
      <c r="A505" s="156">
        <v>504</v>
      </c>
      <c r="B505" s="157" t="s">
        <v>264</v>
      </c>
      <c r="C505" s="157" t="s">
        <v>799</v>
      </c>
      <c r="D505" s="158">
        <v>43677</v>
      </c>
      <c r="E505" s="156" t="s">
        <v>1226</v>
      </c>
      <c r="F505" s="157" t="s">
        <v>1251</v>
      </c>
      <c r="G505" s="159">
        <v>2410000</v>
      </c>
      <c r="H505" s="156">
        <v>6.89</v>
      </c>
      <c r="I505" s="156" t="s">
        <v>260</v>
      </c>
      <c r="J505" s="156" t="s">
        <v>276</v>
      </c>
      <c r="K505" s="156" t="s">
        <v>262</v>
      </c>
      <c r="L505" s="156" t="s">
        <v>263</v>
      </c>
    </row>
    <row r="506" spans="1:12">
      <c r="A506" s="156">
        <v>505</v>
      </c>
      <c r="B506" s="157" t="s">
        <v>293</v>
      </c>
      <c r="C506" s="157" t="s">
        <v>800</v>
      </c>
      <c r="D506" s="158">
        <v>43693</v>
      </c>
      <c r="E506" s="156" t="s">
        <v>1227</v>
      </c>
      <c r="F506" s="157" t="s">
        <v>1249</v>
      </c>
      <c r="G506" s="159">
        <v>4110000</v>
      </c>
      <c r="H506" s="156">
        <v>9.34</v>
      </c>
      <c r="I506" s="156" t="s">
        <v>25</v>
      </c>
      <c r="J506" s="156" t="s">
        <v>346</v>
      </c>
      <c r="K506" s="156" t="s">
        <v>262</v>
      </c>
      <c r="L506" s="156" t="s">
        <v>283</v>
      </c>
    </row>
    <row r="507" spans="1:12">
      <c r="A507" s="156">
        <v>506</v>
      </c>
      <c r="B507" s="157" t="s">
        <v>311</v>
      </c>
      <c r="C507" s="157" t="s">
        <v>801</v>
      </c>
      <c r="D507" s="158">
        <v>43349</v>
      </c>
      <c r="E507" s="156" t="s">
        <v>1227</v>
      </c>
      <c r="F507" s="157" t="s">
        <v>1248</v>
      </c>
      <c r="G507" s="159">
        <v>4190000</v>
      </c>
      <c r="H507" s="156">
        <v>9.0500000000000007</v>
      </c>
      <c r="I507" s="156" t="s">
        <v>255</v>
      </c>
      <c r="J507" s="156" t="s">
        <v>326</v>
      </c>
      <c r="K507" s="156" t="s">
        <v>257</v>
      </c>
      <c r="L507" s="156" t="s">
        <v>267</v>
      </c>
    </row>
    <row r="508" spans="1:12">
      <c r="A508" s="156">
        <v>507</v>
      </c>
      <c r="B508" s="157" t="s">
        <v>280</v>
      </c>
      <c r="C508" s="157" t="s">
        <v>802</v>
      </c>
      <c r="D508" s="158">
        <v>43532</v>
      </c>
      <c r="E508" s="156" t="s">
        <v>1226</v>
      </c>
      <c r="F508" s="157" t="s">
        <v>1251</v>
      </c>
      <c r="G508" s="159">
        <v>2660000</v>
      </c>
      <c r="H508" s="156">
        <v>10.96</v>
      </c>
      <c r="I508" s="156" t="s">
        <v>25</v>
      </c>
      <c r="J508" s="156" t="s">
        <v>273</v>
      </c>
      <c r="K508" s="156" t="s">
        <v>257</v>
      </c>
      <c r="L508" s="156" t="s">
        <v>274</v>
      </c>
    </row>
    <row r="509" spans="1:12">
      <c r="A509" s="156">
        <v>508</v>
      </c>
      <c r="B509" s="157" t="s">
        <v>311</v>
      </c>
      <c r="C509" s="157" t="s">
        <v>803</v>
      </c>
      <c r="D509" s="158">
        <v>43127</v>
      </c>
      <c r="E509" s="156" t="s">
        <v>1226</v>
      </c>
      <c r="F509" s="157" t="s">
        <v>1247</v>
      </c>
      <c r="G509" s="159">
        <v>1610000</v>
      </c>
      <c r="H509" s="156">
        <v>5.42</v>
      </c>
      <c r="I509" s="156" t="s">
        <v>260</v>
      </c>
      <c r="J509" s="156" t="s">
        <v>329</v>
      </c>
      <c r="K509" s="156" t="s">
        <v>257</v>
      </c>
      <c r="L509" s="156" t="s">
        <v>274</v>
      </c>
    </row>
    <row r="510" spans="1:12">
      <c r="A510" s="156">
        <v>509</v>
      </c>
      <c r="B510" s="157" t="s">
        <v>293</v>
      </c>
      <c r="C510" s="157" t="s">
        <v>804</v>
      </c>
      <c r="D510" s="158">
        <v>43685</v>
      </c>
      <c r="E510" s="156" t="s">
        <v>1226</v>
      </c>
      <c r="F510" s="157" t="s">
        <v>1248</v>
      </c>
      <c r="G510" s="159">
        <v>4400000</v>
      </c>
      <c r="H510" s="156">
        <v>9.0500000000000007</v>
      </c>
      <c r="I510" s="156" t="s">
        <v>260</v>
      </c>
      <c r="J510" s="156" t="s">
        <v>282</v>
      </c>
      <c r="K510" s="156" t="s">
        <v>262</v>
      </c>
      <c r="L510" s="156" t="s">
        <v>283</v>
      </c>
    </row>
    <row r="511" spans="1:12">
      <c r="A511" s="156">
        <v>510</v>
      </c>
      <c r="B511" s="157" t="s">
        <v>311</v>
      </c>
      <c r="C511" s="157" t="s">
        <v>805</v>
      </c>
      <c r="D511" s="158">
        <v>43914</v>
      </c>
      <c r="E511" s="156" t="s">
        <v>1226</v>
      </c>
      <c r="F511" s="157" t="s">
        <v>1258</v>
      </c>
      <c r="G511" s="159">
        <v>3620000</v>
      </c>
      <c r="H511" s="156">
        <v>10.25</v>
      </c>
      <c r="I511" s="156" t="s">
        <v>260</v>
      </c>
      <c r="J511" s="156" t="s">
        <v>319</v>
      </c>
      <c r="K511" s="156" t="s">
        <v>279</v>
      </c>
      <c r="L511" s="156" t="s">
        <v>279</v>
      </c>
    </row>
    <row r="512" spans="1:12">
      <c r="A512" s="156">
        <v>511</v>
      </c>
      <c r="B512" s="157" t="s">
        <v>280</v>
      </c>
      <c r="C512" s="157" t="s">
        <v>806</v>
      </c>
      <c r="D512" s="158">
        <v>44011</v>
      </c>
      <c r="E512" s="156" t="s">
        <v>1227</v>
      </c>
      <c r="F512" s="157" t="s">
        <v>1249</v>
      </c>
      <c r="G512" s="159">
        <v>4160000</v>
      </c>
      <c r="H512" s="156">
        <v>8.48</v>
      </c>
      <c r="I512" s="156" t="s">
        <v>260</v>
      </c>
      <c r="J512" s="156" t="s">
        <v>269</v>
      </c>
      <c r="K512" s="156" t="s">
        <v>262</v>
      </c>
      <c r="L512" s="156" t="s">
        <v>270</v>
      </c>
    </row>
    <row r="513" spans="1:12">
      <c r="A513" s="156">
        <v>512</v>
      </c>
      <c r="B513" s="157" t="s">
        <v>287</v>
      </c>
      <c r="C513" s="157" t="s">
        <v>807</v>
      </c>
      <c r="D513" s="158">
        <v>43438</v>
      </c>
      <c r="E513" s="156" t="s">
        <v>1226</v>
      </c>
      <c r="F513" s="157" t="s">
        <v>1251</v>
      </c>
      <c r="G513" s="159">
        <v>4720000</v>
      </c>
      <c r="H513" s="156">
        <v>4.3600000000000003</v>
      </c>
      <c r="I513" s="156" t="s">
        <v>25</v>
      </c>
      <c r="J513" s="156" t="s">
        <v>346</v>
      </c>
      <c r="K513" s="156" t="s">
        <v>262</v>
      </c>
      <c r="L513" s="156" t="s">
        <v>283</v>
      </c>
    </row>
    <row r="514" spans="1:12">
      <c r="A514" s="156">
        <v>513</v>
      </c>
      <c r="B514" s="157" t="s">
        <v>264</v>
      </c>
      <c r="C514" s="157" t="s">
        <v>808</v>
      </c>
      <c r="D514" s="158">
        <v>43998</v>
      </c>
      <c r="E514" s="156" t="s">
        <v>1227</v>
      </c>
      <c r="F514" s="157" t="s">
        <v>1258</v>
      </c>
      <c r="G514" s="159">
        <v>3010000</v>
      </c>
      <c r="H514" s="156">
        <v>8.77</v>
      </c>
      <c r="I514" s="156" t="s">
        <v>260</v>
      </c>
      <c r="J514" s="156" t="s">
        <v>319</v>
      </c>
      <c r="K514" s="156" t="s">
        <v>279</v>
      </c>
      <c r="L514" s="156" t="s">
        <v>279</v>
      </c>
    </row>
    <row r="515" spans="1:12">
      <c r="A515" s="156">
        <v>514</v>
      </c>
      <c r="B515" s="157" t="s">
        <v>290</v>
      </c>
      <c r="C515" s="157" t="s">
        <v>809</v>
      </c>
      <c r="D515" s="158">
        <v>43584</v>
      </c>
      <c r="E515" s="156" t="s">
        <v>1226</v>
      </c>
      <c r="F515" s="157" t="s">
        <v>1247</v>
      </c>
      <c r="G515" s="159">
        <v>3480000</v>
      </c>
      <c r="H515" s="156">
        <v>9.98</v>
      </c>
      <c r="I515" s="156" t="s">
        <v>260</v>
      </c>
      <c r="J515" s="156" t="s">
        <v>269</v>
      </c>
      <c r="K515" s="156" t="s">
        <v>262</v>
      </c>
      <c r="L515" s="156" t="s">
        <v>270</v>
      </c>
    </row>
    <row r="516" spans="1:12">
      <c r="A516" s="156">
        <v>515</v>
      </c>
      <c r="B516" s="157" t="s">
        <v>306</v>
      </c>
      <c r="C516" s="157" t="s">
        <v>810</v>
      </c>
      <c r="D516" s="158">
        <v>43939</v>
      </c>
      <c r="E516" s="156" t="s">
        <v>1226</v>
      </c>
      <c r="F516" s="157" t="s">
        <v>1248</v>
      </c>
      <c r="G516" s="159">
        <v>1600000</v>
      </c>
      <c r="H516" s="156">
        <v>5.93</v>
      </c>
      <c r="I516" s="156" t="s">
        <v>255</v>
      </c>
      <c r="J516" s="156" t="s">
        <v>273</v>
      </c>
      <c r="K516" s="156" t="s">
        <v>257</v>
      </c>
      <c r="L516" s="156" t="s">
        <v>274</v>
      </c>
    </row>
    <row r="517" spans="1:12">
      <c r="A517" s="156">
        <v>516</v>
      </c>
      <c r="B517" s="157" t="s">
        <v>306</v>
      </c>
      <c r="C517" s="157" t="s">
        <v>811</v>
      </c>
      <c r="D517" s="158">
        <v>43750</v>
      </c>
      <c r="E517" s="156" t="s">
        <v>1226</v>
      </c>
      <c r="F517" s="157" t="s">
        <v>1248</v>
      </c>
      <c r="G517" s="159">
        <v>3350000</v>
      </c>
      <c r="H517" s="156">
        <v>10.45</v>
      </c>
      <c r="I517" s="156" t="s">
        <v>255</v>
      </c>
      <c r="J517" s="156" t="s">
        <v>329</v>
      </c>
      <c r="K517" s="156" t="s">
        <v>257</v>
      </c>
      <c r="L517" s="156" t="s">
        <v>274</v>
      </c>
    </row>
    <row r="518" spans="1:12">
      <c r="A518" s="156">
        <v>517</v>
      </c>
      <c r="B518" s="157" t="s">
        <v>311</v>
      </c>
      <c r="C518" s="157" t="s">
        <v>812</v>
      </c>
      <c r="D518" s="158">
        <v>43991</v>
      </c>
      <c r="E518" s="156" t="s">
        <v>1226</v>
      </c>
      <c r="F518" s="157" t="s">
        <v>1247</v>
      </c>
      <c r="G518" s="159">
        <v>2840000</v>
      </c>
      <c r="H518" s="156">
        <v>4.93</v>
      </c>
      <c r="I518" s="156" t="s">
        <v>25</v>
      </c>
      <c r="J518" s="156" t="s">
        <v>261</v>
      </c>
      <c r="K518" s="156" t="s">
        <v>262</v>
      </c>
      <c r="L518" s="156" t="s">
        <v>263</v>
      </c>
    </row>
    <row r="519" spans="1:12">
      <c r="A519" s="156">
        <v>518</v>
      </c>
      <c r="B519" s="157" t="s">
        <v>306</v>
      </c>
      <c r="C519" s="157" t="s">
        <v>813</v>
      </c>
      <c r="D519" s="158">
        <v>43773</v>
      </c>
      <c r="E519" s="156" t="s">
        <v>1226</v>
      </c>
      <c r="F519" s="157" t="s">
        <v>1248</v>
      </c>
      <c r="G519" s="159">
        <v>3750000</v>
      </c>
      <c r="H519" s="156">
        <v>7.88</v>
      </c>
      <c r="I519" s="156" t="s">
        <v>25</v>
      </c>
      <c r="J519" s="156" t="s">
        <v>346</v>
      </c>
      <c r="K519" s="156" t="s">
        <v>262</v>
      </c>
      <c r="L519" s="156" t="s">
        <v>283</v>
      </c>
    </row>
    <row r="520" spans="1:12">
      <c r="A520" s="156">
        <v>519</v>
      </c>
      <c r="B520" s="157" t="s">
        <v>311</v>
      </c>
      <c r="C520" s="157" t="s">
        <v>814</v>
      </c>
      <c r="D520" s="158">
        <v>43862</v>
      </c>
      <c r="E520" s="156" t="s">
        <v>1227</v>
      </c>
      <c r="F520" s="157" t="s">
        <v>1247</v>
      </c>
      <c r="G520" s="159">
        <v>4470000</v>
      </c>
      <c r="H520" s="156">
        <v>4.53</v>
      </c>
      <c r="I520" s="156" t="s">
        <v>255</v>
      </c>
      <c r="J520" s="156" t="s">
        <v>298</v>
      </c>
      <c r="K520" s="156" t="s">
        <v>262</v>
      </c>
      <c r="L520" s="156" t="s">
        <v>263</v>
      </c>
    </row>
    <row r="521" spans="1:12">
      <c r="A521" s="156">
        <v>520</v>
      </c>
      <c r="B521" s="157" t="s">
        <v>311</v>
      </c>
      <c r="C521" s="157" t="s">
        <v>815</v>
      </c>
      <c r="D521" s="158">
        <v>43201</v>
      </c>
      <c r="E521" s="156" t="s">
        <v>1226</v>
      </c>
      <c r="F521" s="157" t="s">
        <v>1248</v>
      </c>
      <c r="G521" s="159">
        <v>1760000</v>
      </c>
      <c r="H521" s="156">
        <v>5.74</v>
      </c>
      <c r="I521" s="156" t="s">
        <v>260</v>
      </c>
      <c r="J521" s="156" t="s">
        <v>300</v>
      </c>
      <c r="K521" s="156" t="s">
        <v>262</v>
      </c>
      <c r="L521" s="156" t="s">
        <v>283</v>
      </c>
    </row>
    <row r="522" spans="1:12">
      <c r="A522" s="156">
        <v>521</v>
      </c>
      <c r="B522" s="157" t="s">
        <v>284</v>
      </c>
      <c r="C522" s="157" t="s">
        <v>816</v>
      </c>
      <c r="D522" s="158">
        <v>43687</v>
      </c>
      <c r="E522" s="156" t="s">
        <v>1226</v>
      </c>
      <c r="F522" s="157" t="s">
        <v>1248</v>
      </c>
      <c r="G522" s="159">
        <v>4400000</v>
      </c>
      <c r="H522" s="156">
        <v>6.87</v>
      </c>
      <c r="I522" s="156" t="s">
        <v>25</v>
      </c>
      <c r="J522" s="156" t="s">
        <v>276</v>
      </c>
      <c r="K522" s="156" t="s">
        <v>262</v>
      </c>
      <c r="L522" s="156" t="s">
        <v>263</v>
      </c>
    </row>
    <row r="523" spans="1:12">
      <c r="A523" s="156">
        <v>522</v>
      </c>
      <c r="B523" s="157" t="s">
        <v>287</v>
      </c>
      <c r="C523" s="157" t="s">
        <v>817</v>
      </c>
      <c r="D523" s="158">
        <v>43333</v>
      </c>
      <c r="E523" s="156" t="s">
        <v>1226</v>
      </c>
      <c r="F523" s="157" t="s">
        <v>1249</v>
      </c>
      <c r="G523" s="159">
        <v>2360000</v>
      </c>
      <c r="H523" s="156">
        <v>10.08</v>
      </c>
      <c r="I523" s="156" t="s">
        <v>255</v>
      </c>
      <c r="J523" s="156" t="s">
        <v>278</v>
      </c>
      <c r="K523" s="156" t="s">
        <v>279</v>
      </c>
      <c r="L523" s="156" t="s">
        <v>279</v>
      </c>
    </row>
    <row r="524" spans="1:12">
      <c r="A524" s="156">
        <v>523</v>
      </c>
      <c r="B524" s="157" t="s">
        <v>271</v>
      </c>
      <c r="C524" s="157" t="s">
        <v>818</v>
      </c>
      <c r="D524" s="158">
        <v>44091</v>
      </c>
      <c r="E524" s="156" t="s">
        <v>1227</v>
      </c>
      <c r="F524" s="157" t="s">
        <v>1249</v>
      </c>
      <c r="G524" s="159">
        <v>2440000</v>
      </c>
      <c r="H524" s="156">
        <v>5.84</v>
      </c>
      <c r="I524" s="156" t="s">
        <v>25</v>
      </c>
      <c r="J524" s="156" t="s">
        <v>256</v>
      </c>
      <c r="K524" s="156" t="s">
        <v>257</v>
      </c>
      <c r="L524" s="156" t="s">
        <v>258</v>
      </c>
    </row>
    <row r="525" spans="1:12">
      <c r="A525" s="156">
        <v>524</v>
      </c>
      <c r="B525" s="157" t="s">
        <v>311</v>
      </c>
      <c r="C525" s="157" t="s">
        <v>819</v>
      </c>
      <c r="D525" s="158">
        <v>43293</v>
      </c>
      <c r="E525" s="156" t="s">
        <v>1227</v>
      </c>
      <c r="F525" s="157" t="s">
        <v>1248</v>
      </c>
      <c r="G525" s="159">
        <v>2270000</v>
      </c>
      <c r="H525" s="156">
        <v>8.35</v>
      </c>
      <c r="I525" s="156" t="s">
        <v>260</v>
      </c>
      <c r="J525" s="156" t="s">
        <v>304</v>
      </c>
      <c r="K525" s="156" t="s">
        <v>257</v>
      </c>
      <c r="L525" s="156" t="s">
        <v>267</v>
      </c>
    </row>
    <row r="526" spans="1:12">
      <c r="A526" s="156">
        <v>525</v>
      </c>
      <c r="B526" s="157" t="s">
        <v>264</v>
      </c>
      <c r="C526" s="157" t="s">
        <v>820</v>
      </c>
      <c r="D526" s="158">
        <v>43734</v>
      </c>
      <c r="E526" s="156" t="s">
        <v>1227</v>
      </c>
      <c r="F526" s="157" t="s">
        <v>1248</v>
      </c>
      <c r="G526" s="159">
        <v>2260000</v>
      </c>
      <c r="H526" s="156">
        <v>5.07</v>
      </c>
      <c r="I526" s="156" t="s">
        <v>260</v>
      </c>
      <c r="J526" s="156" t="s">
        <v>319</v>
      </c>
      <c r="K526" s="156" t="s">
        <v>279</v>
      </c>
      <c r="L526" s="156" t="s">
        <v>279</v>
      </c>
    </row>
    <row r="527" spans="1:12">
      <c r="A527" s="156">
        <v>526</v>
      </c>
      <c r="B527" s="157" t="s">
        <v>247</v>
      </c>
      <c r="C527" s="157" t="s">
        <v>821</v>
      </c>
      <c r="D527" s="158">
        <v>44089</v>
      </c>
      <c r="E527" s="156" t="s">
        <v>1226</v>
      </c>
      <c r="F527" s="157" t="s">
        <v>1247</v>
      </c>
      <c r="G527" s="159">
        <v>1810000</v>
      </c>
      <c r="H527" s="156">
        <v>8.66</v>
      </c>
      <c r="I527" s="156" t="s">
        <v>25</v>
      </c>
      <c r="J527" s="156" t="s">
        <v>269</v>
      </c>
      <c r="K527" s="156" t="s">
        <v>262</v>
      </c>
      <c r="L527" s="156" t="s">
        <v>270</v>
      </c>
    </row>
    <row r="528" spans="1:12">
      <c r="A528" s="156">
        <v>527</v>
      </c>
      <c r="B528" s="157" t="s">
        <v>284</v>
      </c>
      <c r="C528" s="157" t="s">
        <v>822</v>
      </c>
      <c r="D528" s="158">
        <v>43580</v>
      </c>
      <c r="E528" s="156" t="s">
        <v>1226</v>
      </c>
      <c r="F528" s="157" t="s">
        <v>1248</v>
      </c>
      <c r="G528" s="159">
        <v>1430000</v>
      </c>
      <c r="H528" s="156">
        <v>8.14</v>
      </c>
      <c r="I528" s="156" t="s">
        <v>260</v>
      </c>
      <c r="J528" s="156" t="s">
        <v>289</v>
      </c>
      <c r="K528" s="156" t="s">
        <v>257</v>
      </c>
      <c r="L528" s="156" t="s">
        <v>258</v>
      </c>
    </row>
    <row r="529" spans="1:12">
      <c r="A529" s="156">
        <v>528</v>
      </c>
      <c r="B529" s="157" t="s">
        <v>311</v>
      </c>
      <c r="C529" s="157" t="s">
        <v>823</v>
      </c>
      <c r="D529" s="158">
        <v>44071</v>
      </c>
      <c r="E529" s="156" t="s">
        <v>1226</v>
      </c>
      <c r="F529" s="157" t="s">
        <v>1248</v>
      </c>
      <c r="G529" s="159">
        <v>4760000</v>
      </c>
      <c r="H529" s="156">
        <v>6.71</v>
      </c>
      <c r="I529" s="156" t="s">
        <v>25</v>
      </c>
      <c r="J529" s="156" t="s">
        <v>319</v>
      </c>
      <c r="K529" s="156" t="s">
        <v>279</v>
      </c>
      <c r="L529" s="156" t="s">
        <v>279</v>
      </c>
    </row>
    <row r="530" spans="1:12">
      <c r="A530" s="156">
        <v>529</v>
      </c>
      <c r="B530" s="157" t="s">
        <v>271</v>
      </c>
      <c r="C530" s="157" t="s">
        <v>824</v>
      </c>
      <c r="D530" s="158">
        <v>43373</v>
      </c>
      <c r="E530" s="156" t="s">
        <v>1227</v>
      </c>
      <c r="F530" s="157" t="s">
        <v>1247</v>
      </c>
      <c r="G530" s="159">
        <v>4900000</v>
      </c>
      <c r="H530" s="156">
        <v>7.82</v>
      </c>
      <c r="I530" s="156" t="s">
        <v>260</v>
      </c>
      <c r="J530" s="156" t="s">
        <v>304</v>
      </c>
      <c r="K530" s="156" t="s">
        <v>257</v>
      </c>
      <c r="L530" s="156" t="s">
        <v>267</v>
      </c>
    </row>
    <row r="531" spans="1:12">
      <c r="A531" s="156">
        <v>530</v>
      </c>
      <c r="B531" s="157" t="s">
        <v>264</v>
      </c>
      <c r="C531" s="157" t="s">
        <v>825</v>
      </c>
      <c r="D531" s="158">
        <v>43361</v>
      </c>
      <c r="E531" s="156" t="s">
        <v>1227</v>
      </c>
      <c r="F531" s="157" t="s">
        <v>1248</v>
      </c>
      <c r="G531" s="159">
        <v>3670000</v>
      </c>
      <c r="H531" s="156">
        <v>8.56</v>
      </c>
      <c r="I531" s="156" t="s">
        <v>255</v>
      </c>
      <c r="J531" s="156" t="s">
        <v>295</v>
      </c>
      <c r="K531" s="156" t="s">
        <v>262</v>
      </c>
      <c r="L531" s="156" t="s">
        <v>270</v>
      </c>
    </row>
    <row r="532" spans="1:12">
      <c r="A532" s="156">
        <v>531</v>
      </c>
      <c r="B532" s="157" t="s">
        <v>311</v>
      </c>
      <c r="C532" s="157" t="s">
        <v>826</v>
      </c>
      <c r="D532" s="158">
        <v>43811</v>
      </c>
      <c r="E532" s="156" t="s">
        <v>1226</v>
      </c>
      <c r="F532" s="157" t="s">
        <v>1248</v>
      </c>
      <c r="G532" s="159">
        <v>1750000</v>
      </c>
      <c r="H532" s="156">
        <v>6.33</v>
      </c>
      <c r="I532" s="156" t="s">
        <v>25</v>
      </c>
      <c r="J532" s="156" t="s">
        <v>276</v>
      </c>
      <c r="K532" s="156" t="s">
        <v>262</v>
      </c>
      <c r="L532" s="156" t="s">
        <v>263</v>
      </c>
    </row>
    <row r="533" spans="1:12">
      <c r="A533" s="156">
        <v>532</v>
      </c>
      <c r="B533" s="157" t="s">
        <v>296</v>
      </c>
      <c r="C533" s="157" t="s">
        <v>827</v>
      </c>
      <c r="D533" s="158">
        <v>43730</v>
      </c>
      <c r="E533" s="156" t="s">
        <v>1227</v>
      </c>
      <c r="F533" s="157" t="s">
        <v>1249</v>
      </c>
      <c r="G533" s="159">
        <v>3920000</v>
      </c>
      <c r="H533" s="156">
        <v>10.23</v>
      </c>
      <c r="I533" s="156" t="s">
        <v>25</v>
      </c>
      <c r="J533" s="156" t="s">
        <v>289</v>
      </c>
      <c r="K533" s="156" t="s">
        <v>257</v>
      </c>
      <c r="L533" s="156" t="s">
        <v>258</v>
      </c>
    </row>
    <row r="534" spans="1:12">
      <c r="A534" s="156">
        <v>533</v>
      </c>
      <c r="B534" s="157" t="s">
        <v>311</v>
      </c>
      <c r="C534" s="157" t="s">
        <v>828</v>
      </c>
      <c r="D534" s="158">
        <v>43909</v>
      </c>
      <c r="E534" s="156" t="s">
        <v>1227</v>
      </c>
      <c r="F534" s="157" t="s">
        <v>1258</v>
      </c>
      <c r="G534" s="159">
        <v>4070000</v>
      </c>
      <c r="H534" s="156">
        <v>10.49</v>
      </c>
      <c r="I534" s="156" t="s">
        <v>25</v>
      </c>
      <c r="J534" s="156" t="s">
        <v>282</v>
      </c>
      <c r="K534" s="156" t="s">
        <v>262</v>
      </c>
      <c r="L534" s="156" t="s">
        <v>283</v>
      </c>
    </row>
    <row r="535" spans="1:12">
      <c r="A535" s="156">
        <v>534</v>
      </c>
      <c r="B535" s="157" t="s">
        <v>301</v>
      </c>
      <c r="C535" s="157" t="s">
        <v>829</v>
      </c>
      <c r="D535" s="158">
        <v>43952</v>
      </c>
      <c r="E535" s="156" t="s">
        <v>1226</v>
      </c>
      <c r="F535" s="157" t="s">
        <v>1248</v>
      </c>
      <c r="G535" s="159">
        <v>4080000</v>
      </c>
      <c r="H535" s="156">
        <v>5.53</v>
      </c>
      <c r="I535" s="156" t="s">
        <v>260</v>
      </c>
      <c r="J535" s="156" t="s">
        <v>308</v>
      </c>
      <c r="K535" s="156" t="s">
        <v>262</v>
      </c>
      <c r="L535" s="156" t="s">
        <v>270</v>
      </c>
    </row>
    <row r="536" spans="1:12">
      <c r="A536" s="156">
        <v>535</v>
      </c>
      <c r="B536" s="157" t="s">
        <v>306</v>
      </c>
      <c r="C536" s="157" t="s">
        <v>830</v>
      </c>
      <c r="D536" s="158">
        <v>44105</v>
      </c>
      <c r="E536" s="156" t="s">
        <v>1227</v>
      </c>
      <c r="F536" s="157" t="s">
        <v>1251</v>
      </c>
      <c r="G536" s="159">
        <v>2010000</v>
      </c>
      <c r="H536" s="156">
        <v>9.4499999999999993</v>
      </c>
      <c r="I536" s="156" t="s">
        <v>260</v>
      </c>
      <c r="J536" s="156" t="s">
        <v>256</v>
      </c>
      <c r="K536" s="156" t="s">
        <v>257</v>
      </c>
      <c r="L536" s="156" t="s">
        <v>258</v>
      </c>
    </row>
    <row r="537" spans="1:12">
      <c r="A537" s="156">
        <v>536</v>
      </c>
      <c r="B537" s="157" t="s">
        <v>280</v>
      </c>
      <c r="C537" s="157" t="s">
        <v>407</v>
      </c>
      <c r="D537" s="158">
        <v>43739</v>
      </c>
      <c r="E537" s="156" t="s">
        <v>1226</v>
      </c>
      <c r="F537" s="157" t="s">
        <v>1250</v>
      </c>
      <c r="G537" s="159">
        <v>4890000</v>
      </c>
      <c r="H537" s="156">
        <v>8.31</v>
      </c>
      <c r="I537" s="156" t="s">
        <v>255</v>
      </c>
      <c r="J537" s="156" t="s">
        <v>326</v>
      </c>
      <c r="K537" s="156" t="s">
        <v>257</v>
      </c>
      <c r="L537" s="156" t="s">
        <v>267</v>
      </c>
    </row>
    <row r="538" spans="1:12">
      <c r="A538" s="156">
        <v>537</v>
      </c>
      <c r="B538" s="157" t="s">
        <v>311</v>
      </c>
      <c r="C538" s="157" t="s">
        <v>831</v>
      </c>
      <c r="D538" s="158">
        <v>43333</v>
      </c>
      <c r="E538" s="156" t="s">
        <v>1226</v>
      </c>
      <c r="F538" s="157" t="s">
        <v>1249</v>
      </c>
      <c r="G538" s="159">
        <v>3270000</v>
      </c>
      <c r="H538" s="156">
        <v>6.71</v>
      </c>
      <c r="I538" s="156" t="s">
        <v>255</v>
      </c>
      <c r="J538" s="156" t="s">
        <v>269</v>
      </c>
      <c r="K538" s="156" t="s">
        <v>262</v>
      </c>
      <c r="L538" s="156" t="s">
        <v>270</v>
      </c>
    </row>
    <row r="539" spans="1:12">
      <c r="A539" s="156">
        <v>538</v>
      </c>
      <c r="B539" s="157" t="s">
        <v>253</v>
      </c>
      <c r="C539" s="157" t="s">
        <v>832</v>
      </c>
      <c r="D539" s="158">
        <v>43135</v>
      </c>
      <c r="E539" s="156" t="s">
        <v>1227</v>
      </c>
      <c r="F539" s="157" t="s">
        <v>1250</v>
      </c>
      <c r="G539" s="159">
        <v>2860000</v>
      </c>
      <c r="H539" s="156">
        <v>5.97</v>
      </c>
      <c r="I539" s="156" t="s">
        <v>25</v>
      </c>
      <c r="J539" s="156" t="s">
        <v>276</v>
      </c>
      <c r="K539" s="156" t="s">
        <v>262</v>
      </c>
      <c r="L539" s="156" t="s">
        <v>263</v>
      </c>
    </row>
    <row r="540" spans="1:12">
      <c r="A540" s="156">
        <v>539</v>
      </c>
      <c r="B540" s="157" t="s">
        <v>287</v>
      </c>
      <c r="C540" s="157" t="s">
        <v>833</v>
      </c>
      <c r="D540" s="158">
        <v>43515</v>
      </c>
      <c r="E540" s="156" t="s">
        <v>1226</v>
      </c>
      <c r="F540" s="157" t="s">
        <v>1248</v>
      </c>
      <c r="G540" s="159">
        <v>4050000</v>
      </c>
      <c r="H540" s="156">
        <v>8.5500000000000007</v>
      </c>
      <c r="I540" s="156" t="s">
        <v>260</v>
      </c>
      <c r="J540" s="156" t="s">
        <v>278</v>
      </c>
      <c r="K540" s="156" t="s">
        <v>279</v>
      </c>
      <c r="L540" s="156" t="s">
        <v>279</v>
      </c>
    </row>
    <row r="541" spans="1:12">
      <c r="A541" s="156">
        <v>540</v>
      </c>
      <c r="B541" s="157" t="s">
        <v>264</v>
      </c>
      <c r="C541" s="157" t="s">
        <v>834</v>
      </c>
      <c r="D541" s="158">
        <v>44049</v>
      </c>
      <c r="E541" s="156" t="s">
        <v>1227</v>
      </c>
      <c r="F541" s="157" t="s">
        <v>1247</v>
      </c>
      <c r="G541" s="159">
        <v>3120000</v>
      </c>
      <c r="H541" s="156">
        <v>10.119999999999999</v>
      </c>
      <c r="I541" s="156" t="s">
        <v>25</v>
      </c>
      <c r="J541" s="156" t="s">
        <v>300</v>
      </c>
      <c r="K541" s="156" t="s">
        <v>262</v>
      </c>
      <c r="L541" s="156" t="s">
        <v>283</v>
      </c>
    </row>
    <row r="542" spans="1:12">
      <c r="A542" s="156">
        <v>541</v>
      </c>
      <c r="B542" s="157" t="s">
        <v>264</v>
      </c>
      <c r="C542" s="157" t="s">
        <v>835</v>
      </c>
      <c r="D542" s="158">
        <v>43455</v>
      </c>
      <c r="E542" s="156" t="s">
        <v>1227</v>
      </c>
      <c r="F542" s="157" t="s">
        <v>1249</v>
      </c>
      <c r="G542" s="159">
        <v>3970000</v>
      </c>
      <c r="H542" s="156">
        <v>7.52</v>
      </c>
      <c r="I542" s="156" t="s">
        <v>260</v>
      </c>
      <c r="J542" s="156" t="s">
        <v>298</v>
      </c>
      <c r="K542" s="156" t="s">
        <v>262</v>
      </c>
      <c r="L542" s="156" t="s">
        <v>263</v>
      </c>
    </row>
    <row r="543" spans="1:12">
      <c r="A543" s="156">
        <v>542</v>
      </c>
      <c r="B543" s="157" t="s">
        <v>264</v>
      </c>
      <c r="C543" s="157" t="s">
        <v>836</v>
      </c>
      <c r="D543" s="158">
        <v>43249</v>
      </c>
      <c r="E543" s="156" t="s">
        <v>1226</v>
      </c>
      <c r="F543" s="157" t="s">
        <v>1249</v>
      </c>
      <c r="G543" s="159">
        <v>4620000</v>
      </c>
      <c r="H543" s="156">
        <v>6.96</v>
      </c>
      <c r="I543" s="156" t="s">
        <v>255</v>
      </c>
      <c r="J543" s="156" t="s">
        <v>326</v>
      </c>
      <c r="K543" s="156" t="s">
        <v>257</v>
      </c>
      <c r="L543" s="156" t="s">
        <v>267</v>
      </c>
    </row>
    <row r="544" spans="1:12">
      <c r="A544" s="156">
        <v>543</v>
      </c>
      <c r="B544" s="157" t="s">
        <v>280</v>
      </c>
      <c r="C544" s="157" t="s">
        <v>837</v>
      </c>
      <c r="D544" s="158">
        <v>43333</v>
      </c>
      <c r="E544" s="156" t="s">
        <v>1226</v>
      </c>
      <c r="F544" s="157" t="s">
        <v>1249</v>
      </c>
      <c r="G544" s="159">
        <v>3800000</v>
      </c>
      <c r="H544" s="156">
        <v>5.46</v>
      </c>
      <c r="I544" s="156" t="s">
        <v>25</v>
      </c>
      <c r="J544" s="156" t="s">
        <v>289</v>
      </c>
      <c r="K544" s="156" t="s">
        <v>257</v>
      </c>
      <c r="L544" s="156" t="s">
        <v>258</v>
      </c>
    </row>
    <row r="545" spans="1:12">
      <c r="A545" s="156">
        <v>544</v>
      </c>
      <c r="B545" s="157" t="s">
        <v>271</v>
      </c>
      <c r="C545" s="157" t="s">
        <v>838</v>
      </c>
      <c r="D545" s="158">
        <v>44051</v>
      </c>
      <c r="E545" s="156" t="s">
        <v>1226</v>
      </c>
      <c r="F545" s="157" t="s">
        <v>1247</v>
      </c>
      <c r="G545" s="159">
        <v>3070000</v>
      </c>
      <c r="H545" s="156">
        <v>9.7799999999999994</v>
      </c>
      <c r="I545" s="156" t="s">
        <v>255</v>
      </c>
      <c r="J545" s="156" t="s">
        <v>266</v>
      </c>
      <c r="K545" s="156" t="s">
        <v>257</v>
      </c>
      <c r="L545" s="156" t="s">
        <v>267</v>
      </c>
    </row>
    <row r="546" spans="1:12">
      <c r="A546" s="156">
        <v>545</v>
      </c>
      <c r="B546" s="157" t="s">
        <v>293</v>
      </c>
      <c r="C546" s="157" t="s">
        <v>839</v>
      </c>
      <c r="D546" s="158">
        <v>43754</v>
      </c>
      <c r="E546" s="156" t="s">
        <v>1226</v>
      </c>
      <c r="F546" s="157" t="s">
        <v>1248</v>
      </c>
      <c r="G546" s="159">
        <v>1560000</v>
      </c>
      <c r="H546" s="156">
        <v>10.99</v>
      </c>
      <c r="I546" s="156" t="s">
        <v>260</v>
      </c>
      <c r="J546" s="156" t="s">
        <v>269</v>
      </c>
      <c r="K546" s="156" t="s">
        <v>262</v>
      </c>
      <c r="L546" s="156" t="s">
        <v>270</v>
      </c>
    </row>
    <row r="547" spans="1:12">
      <c r="A547" s="156">
        <v>546</v>
      </c>
      <c r="B547" s="157" t="s">
        <v>287</v>
      </c>
      <c r="C547" s="157" t="s">
        <v>840</v>
      </c>
      <c r="D547" s="158">
        <v>43134</v>
      </c>
      <c r="E547" s="156" t="s">
        <v>1226</v>
      </c>
      <c r="F547" s="157" t="s">
        <v>1249</v>
      </c>
      <c r="G547" s="159">
        <v>3540000</v>
      </c>
      <c r="H547" s="156">
        <v>6.3</v>
      </c>
      <c r="I547" s="156" t="s">
        <v>25</v>
      </c>
      <c r="J547" s="156" t="s">
        <v>329</v>
      </c>
      <c r="K547" s="156" t="s">
        <v>257</v>
      </c>
      <c r="L547" s="156" t="s">
        <v>274</v>
      </c>
    </row>
    <row r="548" spans="1:12">
      <c r="A548" s="156">
        <v>547</v>
      </c>
      <c r="B548" s="157" t="s">
        <v>306</v>
      </c>
      <c r="C548" s="157" t="s">
        <v>841</v>
      </c>
      <c r="D548" s="158">
        <v>43267</v>
      </c>
      <c r="E548" s="156" t="s">
        <v>1226</v>
      </c>
      <c r="F548" s="157" t="s">
        <v>1258</v>
      </c>
      <c r="G548" s="159">
        <v>2140000</v>
      </c>
      <c r="H548" s="156">
        <v>6.28</v>
      </c>
      <c r="I548" s="156" t="s">
        <v>25</v>
      </c>
      <c r="J548" s="156" t="s">
        <v>278</v>
      </c>
      <c r="K548" s="156" t="s">
        <v>279</v>
      </c>
      <c r="L548" s="156" t="s">
        <v>279</v>
      </c>
    </row>
    <row r="549" spans="1:12">
      <c r="A549" s="156">
        <v>548</v>
      </c>
      <c r="B549" s="157" t="s">
        <v>253</v>
      </c>
      <c r="C549" s="157" t="s">
        <v>842</v>
      </c>
      <c r="D549" s="158">
        <v>43197</v>
      </c>
      <c r="E549" s="156" t="s">
        <v>1227</v>
      </c>
      <c r="F549" s="157" t="s">
        <v>1248</v>
      </c>
      <c r="G549" s="159">
        <v>3800000</v>
      </c>
      <c r="H549" s="156">
        <v>6.5</v>
      </c>
      <c r="I549" s="156" t="s">
        <v>255</v>
      </c>
      <c r="J549" s="156" t="s">
        <v>289</v>
      </c>
      <c r="K549" s="156" t="s">
        <v>257</v>
      </c>
      <c r="L549" s="156" t="s">
        <v>258</v>
      </c>
    </row>
    <row r="550" spans="1:12">
      <c r="A550" s="156">
        <v>549</v>
      </c>
      <c r="B550" s="157" t="s">
        <v>247</v>
      </c>
      <c r="C550" s="157" t="s">
        <v>843</v>
      </c>
      <c r="D550" s="158">
        <v>44073</v>
      </c>
      <c r="E550" s="156" t="s">
        <v>1227</v>
      </c>
      <c r="F550" s="157" t="s">
        <v>1250</v>
      </c>
      <c r="G550" s="159">
        <v>1760000</v>
      </c>
      <c r="H550" s="156">
        <v>5.37</v>
      </c>
      <c r="I550" s="156" t="s">
        <v>255</v>
      </c>
      <c r="J550" s="156" t="s">
        <v>286</v>
      </c>
      <c r="K550" s="156" t="s">
        <v>257</v>
      </c>
      <c r="L550" s="156" t="s">
        <v>274</v>
      </c>
    </row>
    <row r="551" spans="1:12">
      <c r="A551" s="156">
        <v>550</v>
      </c>
      <c r="B551" s="157" t="s">
        <v>293</v>
      </c>
      <c r="C551" s="157" t="s">
        <v>844</v>
      </c>
      <c r="D551" s="158">
        <v>43525</v>
      </c>
      <c r="E551" s="156" t="s">
        <v>1226</v>
      </c>
      <c r="F551" s="157" t="s">
        <v>1250</v>
      </c>
      <c r="G551" s="159">
        <v>4030000</v>
      </c>
      <c r="H551" s="156">
        <v>7.71</v>
      </c>
      <c r="I551" s="156" t="s">
        <v>255</v>
      </c>
      <c r="J551" s="156" t="s">
        <v>300</v>
      </c>
      <c r="K551" s="156" t="s">
        <v>262</v>
      </c>
      <c r="L551" s="156" t="s">
        <v>283</v>
      </c>
    </row>
    <row r="552" spans="1:12">
      <c r="A552" s="156">
        <v>551</v>
      </c>
      <c r="B552" s="157" t="s">
        <v>271</v>
      </c>
      <c r="C552" s="157" t="s">
        <v>845</v>
      </c>
      <c r="D552" s="158">
        <v>43961</v>
      </c>
      <c r="E552" s="156" t="s">
        <v>1226</v>
      </c>
      <c r="F552" s="157" t="s">
        <v>1247</v>
      </c>
      <c r="G552" s="159">
        <v>3690000</v>
      </c>
      <c r="H552" s="156">
        <v>4.83</v>
      </c>
      <c r="I552" s="156" t="s">
        <v>260</v>
      </c>
      <c r="J552" s="156" t="s">
        <v>329</v>
      </c>
      <c r="K552" s="156" t="s">
        <v>257</v>
      </c>
      <c r="L552" s="156" t="s">
        <v>274</v>
      </c>
    </row>
    <row r="553" spans="1:12">
      <c r="A553" s="156">
        <v>552</v>
      </c>
      <c r="B553" s="157" t="s">
        <v>264</v>
      </c>
      <c r="C553" s="157" t="s">
        <v>846</v>
      </c>
      <c r="D553" s="158">
        <v>43201</v>
      </c>
      <c r="E553" s="156" t="s">
        <v>1226</v>
      </c>
      <c r="F553" s="157" t="s">
        <v>1249</v>
      </c>
      <c r="G553" s="159">
        <v>4350000</v>
      </c>
      <c r="H553" s="156">
        <v>4.04</v>
      </c>
      <c r="I553" s="156" t="s">
        <v>260</v>
      </c>
      <c r="J553" s="156" t="s">
        <v>295</v>
      </c>
      <c r="K553" s="156" t="s">
        <v>262</v>
      </c>
      <c r="L553" s="156" t="s">
        <v>270</v>
      </c>
    </row>
    <row r="554" spans="1:12">
      <c r="A554" s="156">
        <v>553</v>
      </c>
      <c r="B554" s="157" t="s">
        <v>271</v>
      </c>
      <c r="C554" s="157" t="s">
        <v>847</v>
      </c>
      <c r="D554" s="158">
        <v>43416</v>
      </c>
      <c r="E554" s="156" t="s">
        <v>1226</v>
      </c>
      <c r="F554" s="157" t="s">
        <v>1248</v>
      </c>
      <c r="G554" s="159">
        <v>2480000</v>
      </c>
      <c r="H554" s="156">
        <v>10.37</v>
      </c>
      <c r="I554" s="156" t="s">
        <v>25</v>
      </c>
      <c r="J554" s="156" t="s">
        <v>269</v>
      </c>
      <c r="K554" s="156" t="s">
        <v>262</v>
      </c>
      <c r="L554" s="156" t="s">
        <v>270</v>
      </c>
    </row>
    <row r="555" spans="1:12">
      <c r="A555" s="156">
        <v>554</v>
      </c>
      <c r="B555" s="157" t="s">
        <v>311</v>
      </c>
      <c r="C555" s="157" t="s">
        <v>848</v>
      </c>
      <c r="D555" s="158">
        <v>43111</v>
      </c>
      <c r="E555" s="156" t="s">
        <v>1226</v>
      </c>
      <c r="F555" s="157" t="s">
        <v>1248</v>
      </c>
      <c r="G555" s="159">
        <v>1820000</v>
      </c>
      <c r="H555" s="156">
        <v>5</v>
      </c>
      <c r="I555" s="156" t="s">
        <v>260</v>
      </c>
      <c r="J555" s="156" t="s">
        <v>329</v>
      </c>
      <c r="K555" s="156" t="s">
        <v>257</v>
      </c>
      <c r="L555" s="156" t="s">
        <v>274</v>
      </c>
    </row>
    <row r="556" spans="1:12">
      <c r="A556" s="156">
        <v>555</v>
      </c>
      <c r="B556" s="157" t="s">
        <v>287</v>
      </c>
      <c r="C556" s="157" t="s">
        <v>849</v>
      </c>
      <c r="D556" s="158">
        <v>43528</v>
      </c>
      <c r="E556" s="156" t="s">
        <v>1226</v>
      </c>
      <c r="F556" s="157" t="s">
        <v>1247</v>
      </c>
      <c r="G556" s="159">
        <v>4100000</v>
      </c>
      <c r="H556" s="156">
        <v>10.32</v>
      </c>
      <c r="I556" s="156" t="s">
        <v>260</v>
      </c>
      <c r="J556" s="156" t="s">
        <v>295</v>
      </c>
      <c r="K556" s="156" t="s">
        <v>262</v>
      </c>
      <c r="L556" s="156" t="s">
        <v>270</v>
      </c>
    </row>
    <row r="557" spans="1:12">
      <c r="A557" s="156">
        <v>556</v>
      </c>
      <c r="B557" s="157" t="s">
        <v>284</v>
      </c>
      <c r="C557" s="157" t="s">
        <v>850</v>
      </c>
      <c r="D557" s="158">
        <v>44117</v>
      </c>
      <c r="E557" s="156" t="s">
        <v>1227</v>
      </c>
      <c r="F557" s="157" t="s">
        <v>1248</v>
      </c>
      <c r="G557" s="159">
        <v>3750000</v>
      </c>
      <c r="H557" s="156">
        <v>8.83</v>
      </c>
      <c r="I557" s="156" t="s">
        <v>260</v>
      </c>
      <c r="J557" s="156" t="s">
        <v>319</v>
      </c>
      <c r="K557" s="156" t="s">
        <v>279</v>
      </c>
      <c r="L557" s="156" t="s">
        <v>279</v>
      </c>
    </row>
    <row r="558" spans="1:12">
      <c r="A558" s="156">
        <v>557</v>
      </c>
      <c r="B558" s="157" t="s">
        <v>293</v>
      </c>
      <c r="C558" s="157" t="s">
        <v>851</v>
      </c>
      <c r="D558" s="158">
        <v>43295</v>
      </c>
      <c r="E558" s="156" t="s">
        <v>1226</v>
      </c>
      <c r="F558" s="157" t="s">
        <v>1247</v>
      </c>
      <c r="G558" s="159">
        <v>3830000</v>
      </c>
      <c r="H558" s="156">
        <v>9.6300000000000008</v>
      </c>
      <c r="I558" s="156" t="s">
        <v>25</v>
      </c>
      <c r="J558" s="156" t="s">
        <v>278</v>
      </c>
      <c r="K558" s="156" t="s">
        <v>279</v>
      </c>
      <c r="L558" s="156" t="s">
        <v>279</v>
      </c>
    </row>
    <row r="559" spans="1:12">
      <c r="A559" s="156">
        <v>558</v>
      </c>
      <c r="B559" s="157" t="s">
        <v>287</v>
      </c>
      <c r="C559" s="157" t="s">
        <v>852</v>
      </c>
      <c r="D559" s="158">
        <v>43747</v>
      </c>
      <c r="E559" s="156" t="s">
        <v>1226</v>
      </c>
      <c r="F559" s="157" t="s">
        <v>1249</v>
      </c>
      <c r="G559" s="159">
        <v>4220000</v>
      </c>
      <c r="H559" s="156">
        <v>8.7100000000000009</v>
      </c>
      <c r="I559" s="156" t="s">
        <v>25</v>
      </c>
      <c r="J559" s="156" t="s">
        <v>295</v>
      </c>
      <c r="K559" s="156" t="s">
        <v>262</v>
      </c>
      <c r="L559" s="156" t="s">
        <v>270</v>
      </c>
    </row>
    <row r="560" spans="1:12">
      <c r="A560" s="156">
        <v>559</v>
      </c>
      <c r="B560" s="157" t="s">
        <v>264</v>
      </c>
      <c r="C560" s="157" t="s">
        <v>853</v>
      </c>
      <c r="D560" s="158">
        <v>44041</v>
      </c>
      <c r="E560" s="156" t="s">
        <v>1226</v>
      </c>
      <c r="F560" s="157" t="s">
        <v>1258</v>
      </c>
      <c r="G560" s="159">
        <v>3770000</v>
      </c>
      <c r="H560" s="156">
        <v>6.37</v>
      </c>
      <c r="I560" s="156" t="s">
        <v>260</v>
      </c>
      <c r="J560" s="156" t="s">
        <v>261</v>
      </c>
      <c r="K560" s="156" t="s">
        <v>262</v>
      </c>
      <c r="L560" s="156" t="s">
        <v>263</v>
      </c>
    </row>
    <row r="561" spans="1:12">
      <c r="A561" s="156">
        <v>560</v>
      </c>
      <c r="B561" s="157" t="s">
        <v>296</v>
      </c>
      <c r="C561" s="157" t="s">
        <v>854</v>
      </c>
      <c r="D561" s="158">
        <v>43774</v>
      </c>
      <c r="E561" s="156" t="s">
        <v>1226</v>
      </c>
      <c r="F561" s="157" t="s">
        <v>1248</v>
      </c>
      <c r="G561" s="159">
        <v>3050000</v>
      </c>
      <c r="H561" s="156">
        <v>4.47</v>
      </c>
      <c r="I561" s="156" t="s">
        <v>255</v>
      </c>
      <c r="J561" s="156" t="s">
        <v>286</v>
      </c>
      <c r="K561" s="156" t="s">
        <v>257</v>
      </c>
      <c r="L561" s="156" t="s">
        <v>274</v>
      </c>
    </row>
    <row r="562" spans="1:12">
      <c r="A562" s="156">
        <v>561</v>
      </c>
      <c r="B562" s="157" t="s">
        <v>301</v>
      </c>
      <c r="C562" s="157" t="s">
        <v>855</v>
      </c>
      <c r="D562" s="158">
        <v>43579</v>
      </c>
      <c r="E562" s="156" t="s">
        <v>1227</v>
      </c>
      <c r="F562" s="157" t="s">
        <v>1247</v>
      </c>
      <c r="G562" s="159">
        <v>2540000</v>
      </c>
      <c r="H562" s="156">
        <v>4.5999999999999996</v>
      </c>
      <c r="I562" s="156" t="s">
        <v>255</v>
      </c>
      <c r="J562" s="156" t="s">
        <v>273</v>
      </c>
      <c r="K562" s="156" t="s">
        <v>257</v>
      </c>
      <c r="L562" s="156" t="s">
        <v>274</v>
      </c>
    </row>
    <row r="563" spans="1:12">
      <c r="A563" s="156">
        <v>562</v>
      </c>
      <c r="B563" s="157" t="s">
        <v>264</v>
      </c>
      <c r="C563" s="157" t="s">
        <v>856</v>
      </c>
      <c r="D563" s="158">
        <v>43788</v>
      </c>
      <c r="E563" s="156" t="s">
        <v>1226</v>
      </c>
      <c r="F563" s="157" t="s">
        <v>1248</v>
      </c>
      <c r="G563" s="159">
        <v>2540000</v>
      </c>
      <c r="H563" s="156">
        <v>4.46</v>
      </c>
      <c r="I563" s="156" t="s">
        <v>255</v>
      </c>
      <c r="J563" s="156" t="s">
        <v>304</v>
      </c>
      <c r="K563" s="156" t="s">
        <v>257</v>
      </c>
      <c r="L563" s="156" t="s">
        <v>267</v>
      </c>
    </row>
    <row r="564" spans="1:12">
      <c r="A564" s="156">
        <v>563</v>
      </c>
      <c r="B564" s="157" t="s">
        <v>253</v>
      </c>
      <c r="C564" s="157" t="s">
        <v>857</v>
      </c>
      <c r="D564" s="158">
        <v>44017</v>
      </c>
      <c r="E564" s="156" t="s">
        <v>1226</v>
      </c>
      <c r="F564" s="157" t="s">
        <v>1248</v>
      </c>
      <c r="G564" s="159">
        <v>3580000</v>
      </c>
      <c r="H564" s="156">
        <v>7.18</v>
      </c>
      <c r="I564" s="156" t="s">
        <v>255</v>
      </c>
      <c r="J564" s="156" t="s">
        <v>308</v>
      </c>
      <c r="K564" s="156" t="s">
        <v>262</v>
      </c>
      <c r="L564" s="156" t="s">
        <v>270</v>
      </c>
    </row>
    <row r="565" spans="1:12">
      <c r="A565" s="156">
        <v>564</v>
      </c>
      <c r="B565" s="157" t="s">
        <v>296</v>
      </c>
      <c r="C565" s="157" t="s">
        <v>858</v>
      </c>
      <c r="D565" s="158">
        <v>43775</v>
      </c>
      <c r="E565" s="156" t="s">
        <v>1226</v>
      </c>
      <c r="F565" s="157" t="s">
        <v>1250</v>
      </c>
      <c r="G565" s="159">
        <v>2830000</v>
      </c>
      <c r="H565" s="156">
        <v>6.51</v>
      </c>
      <c r="I565" s="156" t="s">
        <v>255</v>
      </c>
      <c r="J565" s="156" t="s">
        <v>300</v>
      </c>
      <c r="K565" s="156" t="s">
        <v>262</v>
      </c>
      <c r="L565" s="156" t="s">
        <v>283</v>
      </c>
    </row>
    <row r="566" spans="1:12">
      <c r="A566" s="156">
        <v>565</v>
      </c>
      <c r="B566" s="157" t="s">
        <v>311</v>
      </c>
      <c r="C566" s="157" t="s">
        <v>859</v>
      </c>
      <c r="D566" s="158">
        <v>43817</v>
      </c>
      <c r="E566" s="156" t="s">
        <v>1226</v>
      </c>
      <c r="F566" s="157" t="s">
        <v>1248</v>
      </c>
      <c r="G566" s="159">
        <v>4750000</v>
      </c>
      <c r="H566" s="156">
        <v>4.0999999999999996</v>
      </c>
      <c r="I566" s="156" t="s">
        <v>25</v>
      </c>
      <c r="J566" s="156" t="s">
        <v>319</v>
      </c>
      <c r="K566" s="156" t="s">
        <v>279</v>
      </c>
      <c r="L566" s="156" t="s">
        <v>279</v>
      </c>
    </row>
    <row r="567" spans="1:12">
      <c r="A567" s="156">
        <v>566</v>
      </c>
      <c r="B567" s="157" t="s">
        <v>293</v>
      </c>
      <c r="C567" s="157" t="s">
        <v>860</v>
      </c>
      <c r="D567" s="158">
        <v>43852</v>
      </c>
      <c r="E567" s="156" t="s">
        <v>1227</v>
      </c>
      <c r="F567" s="157" t="s">
        <v>1249</v>
      </c>
      <c r="G567" s="159">
        <v>4000000</v>
      </c>
      <c r="H567" s="156">
        <v>8.3800000000000008</v>
      </c>
      <c r="I567" s="156" t="s">
        <v>260</v>
      </c>
      <c r="J567" s="156" t="s">
        <v>256</v>
      </c>
      <c r="K567" s="156" t="s">
        <v>257</v>
      </c>
      <c r="L567" s="156" t="s">
        <v>258</v>
      </c>
    </row>
    <row r="568" spans="1:12">
      <c r="A568" s="156">
        <v>567</v>
      </c>
      <c r="B568" s="157" t="s">
        <v>284</v>
      </c>
      <c r="C568" s="157" t="s">
        <v>861</v>
      </c>
      <c r="D568" s="158">
        <v>43618</v>
      </c>
      <c r="E568" s="156" t="s">
        <v>1226</v>
      </c>
      <c r="F568" s="157" t="s">
        <v>1247</v>
      </c>
      <c r="G568" s="159">
        <v>3540000</v>
      </c>
      <c r="H568" s="156">
        <v>7.41</v>
      </c>
      <c r="I568" s="156" t="s">
        <v>260</v>
      </c>
      <c r="J568" s="156" t="s">
        <v>276</v>
      </c>
      <c r="K568" s="156" t="s">
        <v>262</v>
      </c>
      <c r="L568" s="156" t="s">
        <v>263</v>
      </c>
    </row>
    <row r="569" spans="1:12">
      <c r="A569" s="156">
        <v>568</v>
      </c>
      <c r="B569" s="157" t="s">
        <v>264</v>
      </c>
      <c r="C569" s="157" t="s">
        <v>862</v>
      </c>
      <c r="D569" s="158">
        <v>44034</v>
      </c>
      <c r="E569" s="156" t="s">
        <v>1227</v>
      </c>
      <c r="F569" s="157" t="s">
        <v>1249</v>
      </c>
      <c r="G569" s="159">
        <v>1300000</v>
      </c>
      <c r="H569" s="156">
        <v>7.86</v>
      </c>
      <c r="I569" s="156" t="s">
        <v>25</v>
      </c>
      <c r="J569" s="156" t="s">
        <v>329</v>
      </c>
      <c r="K569" s="156" t="s">
        <v>257</v>
      </c>
      <c r="L569" s="156" t="s">
        <v>274</v>
      </c>
    </row>
    <row r="570" spans="1:12">
      <c r="A570" s="156">
        <v>569</v>
      </c>
      <c r="B570" s="157" t="s">
        <v>284</v>
      </c>
      <c r="C570" s="157" t="s">
        <v>863</v>
      </c>
      <c r="D570" s="158">
        <v>43581</v>
      </c>
      <c r="E570" s="156" t="s">
        <v>1227</v>
      </c>
      <c r="F570" s="157" t="s">
        <v>1248</v>
      </c>
      <c r="G570" s="159">
        <v>3380000</v>
      </c>
      <c r="H570" s="156">
        <v>9.34</v>
      </c>
      <c r="I570" s="156" t="s">
        <v>260</v>
      </c>
      <c r="J570" s="156" t="s">
        <v>269</v>
      </c>
      <c r="K570" s="156" t="s">
        <v>262</v>
      </c>
      <c r="L570" s="156" t="s">
        <v>270</v>
      </c>
    </row>
    <row r="571" spans="1:12">
      <c r="A571" s="156">
        <v>570</v>
      </c>
      <c r="B571" s="157" t="s">
        <v>287</v>
      </c>
      <c r="C571" s="157" t="s">
        <v>864</v>
      </c>
      <c r="D571" s="158">
        <v>43581</v>
      </c>
      <c r="E571" s="156" t="s">
        <v>1226</v>
      </c>
      <c r="F571" s="157" t="s">
        <v>1248</v>
      </c>
      <c r="G571" s="159">
        <v>3720000</v>
      </c>
      <c r="H571" s="156">
        <v>8.01</v>
      </c>
      <c r="I571" s="156" t="s">
        <v>25</v>
      </c>
      <c r="J571" s="156" t="s">
        <v>326</v>
      </c>
      <c r="K571" s="156" t="s">
        <v>257</v>
      </c>
      <c r="L571" s="156" t="s">
        <v>267</v>
      </c>
    </row>
    <row r="572" spans="1:12">
      <c r="A572" s="156">
        <v>571</v>
      </c>
      <c r="B572" s="157" t="s">
        <v>271</v>
      </c>
      <c r="C572" s="157" t="s">
        <v>865</v>
      </c>
      <c r="D572" s="158">
        <v>43863</v>
      </c>
      <c r="E572" s="156" t="s">
        <v>1226</v>
      </c>
      <c r="F572" s="157" t="s">
        <v>1250</v>
      </c>
      <c r="G572" s="159">
        <v>3250000</v>
      </c>
      <c r="H572" s="156">
        <v>4.8499999999999996</v>
      </c>
      <c r="I572" s="156" t="s">
        <v>255</v>
      </c>
      <c r="J572" s="156" t="s">
        <v>276</v>
      </c>
      <c r="K572" s="156" t="s">
        <v>262</v>
      </c>
      <c r="L572" s="156" t="s">
        <v>263</v>
      </c>
    </row>
    <row r="573" spans="1:12">
      <c r="A573" s="156">
        <v>572</v>
      </c>
      <c r="B573" s="157" t="s">
        <v>271</v>
      </c>
      <c r="C573" s="157" t="s">
        <v>866</v>
      </c>
      <c r="D573" s="158">
        <v>43500</v>
      </c>
      <c r="E573" s="156" t="s">
        <v>1226</v>
      </c>
      <c r="F573" s="157" t="s">
        <v>1258</v>
      </c>
      <c r="G573" s="159">
        <v>4320000</v>
      </c>
      <c r="H573" s="156">
        <v>4.0999999999999996</v>
      </c>
      <c r="I573" s="156" t="s">
        <v>260</v>
      </c>
      <c r="J573" s="156" t="s">
        <v>326</v>
      </c>
      <c r="K573" s="156" t="s">
        <v>257</v>
      </c>
      <c r="L573" s="156" t="s">
        <v>267</v>
      </c>
    </row>
    <row r="574" spans="1:12">
      <c r="A574" s="156">
        <v>573</v>
      </c>
      <c r="B574" s="157" t="s">
        <v>311</v>
      </c>
      <c r="C574" s="157" t="s">
        <v>867</v>
      </c>
      <c r="D574" s="158">
        <v>43345</v>
      </c>
      <c r="E574" s="156" t="s">
        <v>1226</v>
      </c>
      <c r="F574" s="157" t="s">
        <v>1247</v>
      </c>
      <c r="G574" s="159">
        <v>5000000</v>
      </c>
      <c r="H574" s="156">
        <v>9.83</v>
      </c>
      <c r="I574" s="156" t="s">
        <v>255</v>
      </c>
      <c r="J574" s="156" t="s">
        <v>295</v>
      </c>
      <c r="K574" s="156" t="s">
        <v>262</v>
      </c>
      <c r="L574" s="156" t="s">
        <v>270</v>
      </c>
    </row>
    <row r="575" spans="1:12">
      <c r="A575" s="156">
        <v>574</v>
      </c>
      <c r="B575" s="157" t="s">
        <v>247</v>
      </c>
      <c r="C575" s="157" t="s">
        <v>868</v>
      </c>
      <c r="D575" s="158">
        <v>43630</v>
      </c>
      <c r="E575" s="156" t="s">
        <v>1226</v>
      </c>
      <c r="F575" s="157" t="s">
        <v>1249</v>
      </c>
      <c r="G575" s="159">
        <v>1960000</v>
      </c>
      <c r="H575" s="156">
        <v>9.24</v>
      </c>
      <c r="I575" s="156" t="s">
        <v>260</v>
      </c>
      <c r="J575" s="156" t="s">
        <v>295</v>
      </c>
      <c r="K575" s="156" t="s">
        <v>262</v>
      </c>
      <c r="L575" s="156" t="s">
        <v>270</v>
      </c>
    </row>
    <row r="576" spans="1:12">
      <c r="A576" s="156">
        <v>575</v>
      </c>
      <c r="B576" s="157" t="s">
        <v>311</v>
      </c>
      <c r="C576" s="157" t="s">
        <v>869</v>
      </c>
      <c r="D576" s="158">
        <v>43540</v>
      </c>
      <c r="E576" s="156" t="s">
        <v>1227</v>
      </c>
      <c r="F576" s="157" t="s">
        <v>1247</v>
      </c>
      <c r="G576" s="159">
        <v>2360000</v>
      </c>
      <c r="H576" s="156">
        <v>4.83</v>
      </c>
      <c r="I576" s="156" t="s">
        <v>255</v>
      </c>
      <c r="J576" s="156" t="s">
        <v>300</v>
      </c>
      <c r="K576" s="156" t="s">
        <v>262</v>
      </c>
      <c r="L576" s="156" t="s">
        <v>283</v>
      </c>
    </row>
    <row r="577" spans="1:12">
      <c r="A577" s="156">
        <v>576</v>
      </c>
      <c r="B577" s="157" t="s">
        <v>284</v>
      </c>
      <c r="C577" s="157" t="s">
        <v>870</v>
      </c>
      <c r="D577" s="158">
        <v>43600</v>
      </c>
      <c r="E577" s="156" t="s">
        <v>1226</v>
      </c>
      <c r="F577" s="157" t="s">
        <v>1247</v>
      </c>
      <c r="G577" s="159">
        <v>2610000</v>
      </c>
      <c r="H577" s="156">
        <v>4.2699999999999996</v>
      </c>
      <c r="I577" s="156" t="s">
        <v>25</v>
      </c>
      <c r="J577" s="156" t="s">
        <v>326</v>
      </c>
      <c r="K577" s="156" t="s">
        <v>257</v>
      </c>
      <c r="L577" s="156" t="s">
        <v>267</v>
      </c>
    </row>
    <row r="578" spans="1:12">
      <c r="A578" s="156">
        <v>577</v>
      </c>
      <c r="B578" s="157" t="s">
        <v>284</v>
      </c>
      <c r="C578" s="157" t="s">
        <v>871</v>
      </c>
      <c r="D578" s="158">
        <v>44018</v>
      </c>
      <c r="E578" s="156" t="s">
        <v>1227</v>
      </c>
      <c r="F578" s="157" t="s">
        <v>1247</v>
      </c>
      <c r="G578" s="159">
        <v>3460000</v>
      </c>
      <c r="H578" s="156">
        <v>10.23</v>
      </c>
      <c r="I578" s="156" t="s">
        <v>255</v>
      </c>
      <c r="J578" s="156" t="s">
        <v>256</v>
      </c>
      <c r="K578" s="156" t="s">
        <v>257</v>
      </c>
      <c r="L578" s="156" t="s">
        <v>258</v>
      </c>
    </row>
    <row r="579" spans="1:12">
      <c r="A579" s="156">
        <v>578</v>
      </c>
      <c r="B579" s="157" t="s">
        <v>284</v>
      </c>
      <c r="C579" s="157" t="s">
        <v>872</v>
      </c>
      <c r="D579" s="158">
        <v>43278</v>
      </c>
      <c r="E579" s="156" t="s">
        <v>1226</v>
      </c>
      <c r="F579" s="157" t="s">
        <v>1248</v>
      </c>
      <c r="G579" s="159">
        <v>3520000</v>
      </c>
      <c r="H579" s="156">
        <v>8.76</v>
      </c>
      <c r="I579" s="156" t="s">
        <v>255</v>
      </c>
      <c r="J579" s="156" t="s">
        <v>266</v>
      </c>
      <c r="K579" s="156" t="s">
        <v>257</v>
      </c>
      <c r="L579" s="156" t="s">
        <v>267</v>
      </c>
    </row>
    <row r="580" spans="1:12">
      <c r="A580" s="156">
        <v>579</v>
      </c>
      <c r="B580" s="157" t="s">
        <v>311</v>
      </c>
      <c r="C580" s="157" t="s">
        <v>873</v>
      </c>
      <c r="D580" s="158">
        <v>43730</v>
      </c>
      <c r="E580" s="156" t="s">
        <v>1226</v>
      </c>
      <c r="F580" s="157" t="s">
        <v>1248</v>
      </c>
      <c r="G580" s="159">
        <v>4320000</v>
      </c>
      <c r="H580" s="156">
        <v>10.27</v>
      </c>
      <c r="I580" s="156" t="s">
        <v>25</v>
      </c>
      <c r="J580" s="156" t="s">
        <v>286</v>
      </c>
      <c r="K580" s="156" t="s">
        <v>257</v>
      </c>
      <c r="L580" s="156" t="s">
        <v>274</v>
      </c>
    </row>
    <row r="581" spans="1:12">
      <c r="A581" s="156">
        <v>580</v>
      </c>
      <c r="B581" s="157" t="s">
        <v>306</v>
      </c>
      <c r="C581" s="157" t="s">
        <v>874</v>
      </c>
      <c r="D581" s="158">
        <v>43935</v>
      </c>
      <c r="E581" s="156" t="s">
        <v>1226</v>
      </c>
      <c r="F581" s="157" t="s">
        <v>1250</v>
      </c>
      <c r="G581" s="159">
        <v>4210000</v>
      </c>
      <c r="H581" s="156">
        <v>7.83</v>
      </c>
      <c r="I581" s="156" t="s">
        <v>25</v>
      </c>
      <c r="J581" s="156" t="s">
        <v>300</v>
      </c>
      <c r="K581" s="156" t="s">
        <v>262</v>
      </c>
      <c r="L581" s="156" t="s">
        <v>283</v>
      </c>
    </row>
    <row r="582" spans="1:12">
      <c r="A582" s="156">
        <v>581</v>
      </c>
      <c r="B582" s="157" t="s">
        <v>264</v>
      </c>
      <c r="C582" s="157" t="s">
        <v>875</v>
      </c>
      <c r="D582" s="158">
        <v>44127</v>
      </c>
      <c r="E582" s="156" t="s">
        <v>1226</v>
      </c>
      <c r="F582" s="157" t="s">
        <v>1249</v>
      </c>
      <c r="G582" s="159">
        <v>2430000</v>
      </c>
      <c r="H582" s="156">
        <v>9.92</v>
      </c>
      <c r="I582" s="156" t="s">
        <v>260</v>
      </c>
      <c r="J582" s="156" t="s">
        <v>295</v>
      </c>
      <c r="K582" s="156" t="s">
        <v>262</v>
      </c>
      <c r="L582" s="156" t="s">
        <v>270</v>
      </c>
    </row>
    <row r="583" spans="1:12">
      <c r="A583" s="156">
        <v>582</v>
      </c>
      <c r="B583" s="157" t="s">
        <v>293</v>
      </c>
      <c r="C583" s="157" t="s">
        <v>876</v>
      </c>
      <c r="D583" s="158">
        <v>43880</v>
      </c>
      <c r="E583" s="156" t="s">
        <v>1226</v>
      </c>
      <c r="F583" s="157" t="s">
        <v>1248</v>
      </c>
      <c r="G583" s="159">
        <v>4200000</v>
      </c>
      <c r="H583" s="156">
        <v>9.67</v>
      </c>
      <c r="I583" s="156" t="s">
        <v>25</v>
      </c>
      <c r="J583" s="156" t="s">
        <v>282</v>
      </c>
      <c r="K583" s="156" t="s">
        <v>262</v>
      </c>
      <c r="L583" s="156" t="s">
        <v>283</v>
      </c>
    </row>
    <row r="584" spans="1:12">
      <c r="A584" s="156">
        <v>583</v>
      </c>
      <c r="B584" s="157" t="s">
        <v>293</v>
      </c>
      <c r="C584" s="157" t="s">
        <v>877</v>
      </c>
      <c r="D584" s="158">
        <v>43781</v>
      </c>
      <c r="E584" s="156" t="s">
        <v>1226</v>
      </c>
      <c r="F584" s="157" t="s">
        <v>1250</v>
      </c>
      <c r="G584" s="159">
        <v>1700000</v>
      </c>
      <c r="H584" s="156">
        <v>4.92</v>
      </c>
      <c r="I584" s="156" t="s">
        <v>25</v>
      </c>
      <c r="J584" s="156" t="s">
        <v>295</v>
      </c>
      <c r="K584" s="156" t="s">
        <v>262</v>
      </c>
      <c r="L584" s="156" t="s">
        <v>270</v>
      </c>
    </row>
    <row r="585" spans="1:12">
      <c r="A585" s="156">
        <v>584</v>
      </c>
      <c r="B585" s="157" t="s">
        <v>311</v>
      </c>
      <c r="C585" s="157" t="s">
        <v>878</v>
      </c>
      <c r="D585" s="158">
        <v>43352</v>
      </c>
      <c r="E585" s="156" t="s">
        <v>1227</v>
      </c>
      <c r="F585" s="157" t="s">
        <v>1248</v>
      </c>
      <c r="G585" s="159">
        <v>2250000</v>
      </c>
      <c r="H585" s="156">
        <v>9.2100000000000009</v>
      </c>
      <c r="I585" s="156" t="s">
        <v>260</v>
      </c>
      <c r="J585" s="156" t="s">
        <v>304</v>
      </c>
      <c r="K585" s="156" t="s">
        <v>257</v>
      </c>
      <c r="L585" s="156" t="s">
        <v>267</v>
      </c>
    </row>
    <row r="586" spans="1:12">
      <c r="A586" s="156">
        <v>585</v>
      </c>
      <c r="B586" s="157" t="s">
        <v>284</v>
      </c>
      <c r="C586" s="157" t="s">
        <v>879</v>
      </c>
      <c r="D586" s="158">
        <v>43495</v>
      </c>
      <c r="E586" s="156" t="s">
        <v>1226</v>
      </c>
      <c r="F586" s="157" t="s">
        <v>1249</v>
      </c>
      <c r="G586" s="159">
        <v>3550000</v>
      </c>
      <c r="H586" s="156">
        <v>5.52</v>
      </c>
      <c r="I586" s="156" t="s">
        <v>25</v>
      </c>
      <c r="J586" s="156" t="s">
        <v>261</v>
      </c>
      <c r="K586" s="156" t="s">
        <v>262</v>
      </c>
      <c r="L586" s="156" t="s">
        <v>263</v>
      </c>
    </row>
    <row r="587" spans="1:12">
      <c r="A587" s="156">
        <v>586</v>
      </c>
      <c r="B587" s="157" t="s">
        <v>271</v>
      </c>
      <c r="C587" s="157" t="s">
        <v>880</v>
      </c>
      <c r="D587" s="158">
        <v>43894</v>
      </c>
      <c r="E587" s="156" t="s">
        <v>1226</v>
      </c>
      <c r="F587" s="157" t="s">
        <v>1250</v>
      </c>
      <c r="G587" s="159">
        <v>4900000</v>
      </c>
      <c r="H587" s="156">
        <v>6.66</v>
      </c>
      <c r="I587" s="156" t="s">
        <v>260</v>
      </c>
      <c r="J587" s="156" t="s">
        <v>282</v>
      </c>
      <c r="K587" s="156" t="s">
        <v>262</v>
      </c>
      <c r="L587" s="156" t="s">
        <v>283</v>
      </c>
    </row>
    <row r="588" spans="1:12">
      <c r="A588" s="156">
        <v>587</v>
      </c>
      <c r="B588" s="157" t="s">
        <v>293</v>
      </c>
      <c r="C588" s="157" t="s">
        <v>881</v>
      </c>
      <c r="D588" s="158">
        <v>43528</v>
      </c>
      <c r="E588" s="156" t="s">
        <v>1226</v>
      </c>
      <c r="F588" s="157" t="s">
        <v>1248</v>
      </c>
      <c r="G588" s="159">
        <v>3590000</v>
      </c>
      <c r="H588" s="156">
        <v>10.87</v>
      </c>
      <c r="I588" s="156" t="s">
        <v>255</v>
      </c>
      <c r="J588" s="156" t="s">
        <v>295</v>
      </c>
      <c r="K588" s="156" t="s">
        <v>262</v>
      </c>
      <c r="L588" s="156" t="s">
        <v>270</v>
      </c>
    </row>
    <row r="589" spans="1:12">
      <c r="A589" s="156">
        <v>588</v>
      </c>
      <c r="B589" s="157" t="s">
        <v>311</v>
      </c>
      <c r="C589" s="157" t="s">
        <v>882</v>
      </c>
      <c r="D589" s="158">
        <v>43257</v>
      </c>
      <c r="E589" s="156" t="s">
        <v>1226</v>
      </c>
      <c r="F589" s="157" t="s">
        <v>1251</v>
      </c>
      <c r="G589" s="159">
        <v>3900000</v>
      </c>
      <c r="H589" s="156">
        <v>9.94</v>
      </c>
      <c r="I589" s="156" t="s">
        <v>25</v>
      </c>
      <c r="J589" s="156" t="s">
        <v>266</v>
      </c>
      <c r="K589" s="156" t="s">
        <v>257</v>
      </c>
      <c r="L589" s="156" t="s">
        <v>267</v>
      </c>
    </row>
    <row r="590" spans="1:12">
      <c r="A590" s="156">
        <v>589</v>
      </c>
      <c r="B590" s="157" t="s">
        <v>271</v>
      </c>
      <c r="C590" s="157" t="s">
        <v>883</v>
      </c>
      <c r="D590" s="158">
        <v>43715</v>
      </c>
      <c r="E590" s="156" t="s">
        <v>1227</v>
      </c>
      <c r="F590" s="157" t="s">
        <v>1247</v>
      </c>
      <c r="G590" s="159">
        <v>3520000</v>
      </c>
      <c r="H590" s="156">
        <v>4.47</v>
      </c>
      <c r="I590" s="156" t="s">
        <v>255</v>
      </c>
      <c r="J590" s="156" t="s">
        <v>326</v>
      </c>
      <c r="K590" s="156" t="s">
        <v>257</v>
      </c>
      <c r="L590" s="156" t="s">
        <v>267</v>
      </c>
    </row>
    <row r="591" spans="1:12">
      <c r="A591" s="156">
        <v>590</v>
      </c>
      <c r="B591" s="157" t="s">
        <v>311</v>
      </c>
      <c r="C591" s="157" t="s">
        <v>884</v>
      </c>
      <c r="D591" s="158">
        <v>43561</v>
      </c>
      <c r="E591" s="156" t="s">
        <v>1226</v>
      </c>
      <c r="F591" s="157" t="s">
        <v>1249</v>
      </c>
      <c r="G591" s="159">
        <v>4660000</v>
      </c>
      <c r="H591" s="156">
        <v>5.45</v>
      </c>
      <c r="I591" s="156" t="s">
        <v>25</v>
      </c>
      <c r="J591" s="156" t="s">
        <v>282</v>
      </c>
      <c r="K591" s="156" t="s">
        <v>262</v>
      </c>
      <c r="L591" s="156" t="s">
        <v>283</v>
      </c>
    </row>
    <row r="592" spans="1:12">
      <c r="A592" s="156">
        <v>591</v>
      </c>
      <c r="B592" s="157" t="s">
        <v>280</v>
      </c>
      <c r="C592" s="157" t="s">
        <v>885</v>
      </c>
      <c r="D592" s="158">
        <v>43883</v>
      </c>
      <c r="E592" s="156" t="s">
        <v>1226</v>
      </c>
      <c r="F592" s="157" t="s">
        <v>1249</v>
      </c>
      <c r="G592" s="159">
        <v>1410000</v>
      </c>
      <c r="H592" s="156">
        <v>9.08</v>
      </c>
      <c r="I592" s="156" t="s">
        <v>255</v>
      </c>
      <c r="J592" s="156" t="s">
        <v>289</v>
      </c>
      <c r="K592" s="156" t="s">
        <v>257</v>
      </c>
      <c r="L592" s="156" t="s">
        <v>258</v>
      </c>
    </row>
    <row r="593" spans="1:12">
      <c r="A593" s="156">
        <v>592</v>
      </c>
      <c r="B593" s="157" t="s">
        <v>311</v>
      </c>
      <c r="C593" s="157" t="s">
        <v>886</v>
      </c>
      <c r="D593" s="158">
        <v>43597</v>
      </c>
      <c r="E593" s="156" t="s">
        <v>1226</v>
      </c>
      <c r="F593" s="157" t="s">
        <v>1248</v>
      </c>
      <c r="G593" s="159">
        <v>1420000</v>
      </c>
      <c r="H593" s="156">
        <v>5.41</v>
      </c>
      <c r="I593" s="156" t="s">
        <v>25</v>
      </c>
      <c r="J593" s="156" t="s">
        <v>319</v>
      </c>
      <c r="K593" s="156" t="s">
        <v>279</v>
      </c>
      <c r="L593" s="156" t="s">
        <v>279</v>
      </c>
    </row>
    <row r="594" spans="1:12">
      <c r="A594" s="156">
        <v>593</v>
      </c>
      <c r="B594" s="157" t="s">
        <v>264</v>
      </c>
      <c r="C594" s="157" t="s">
        <v>887</v>
      </c>
      <c r="D594" s="158">
        <v>43141</v>
      </c>
      <c r="E594" s="156" t="s">
        <v>1226</v>
      </c>
      <c r="F594" s="157" t="s">
        <v>1249</v>
      </c>
      <c r="G594" s="159">
        <v>3650000</v>
      </c>
      <c r="H594" s="156">
        <v>5.62</v>
      </c>
      <c r="I594" s="156" t="s">
        <v>25</v>
      </c>
      <c r="J594" s="156" t="s">
        <v>269</v>
      </c>
      <c r="K594" s="156" t="s">
        <v>262</v>
      </c>
      <c r="L594" s="156" t="s">
        <v>270</v>
      </c>
    </row>
    <row r="595" spans="1:12">
      <c r="A595" s="156">
        <v>594</v>
      </c>
      <c r="B595" s="157" t="s">
        <v>253</v>
      </c>
      <c r="C595" s="157" t="s">
        <v>888</v>
      </c>
      <c r="D595" s="158">
        <v>43244</v>
      </c>
      <c r="E595" s="156" t="s">
        <v>1226</v>
      </c>
      <c r="F595" s="157" t="s">
        <v>1250</v>
      </c>
      <c r="G595" s="159">
        <v>2820000</v>
      </c>
      <c r="H595" s="156">
        <v>8.75</v>
      </c>
      <c r="I595" s="156" t="s">
        <v>25</v>
      </c>
      <c r="J595" s="156" t="s">
        <v>298</v>
      </c>
      <c r="K595" s="156" t="s">
        <v>262</v>
      </c>
      <c r="L595" s="156" t="s">
        <v>263</v>
      </c>
    </row>
    <row r="596" spans="1:12">
      <c r="A596" s="156">
        <v>595</v>
      </c>
      <c r="B596" s="157" t="s">
        <v>284</v>
      </c>
      <c r="C596" s="157" t="s">
        <v>889</v>
      </c>
      <c r="D596" s="158">
        <v>43897</v>
      </c>
      <c r="E596" s="156" t="s">
        <v>1226</v>
      </c>
      <c r="F596" s="157" t="s">
        <v>1249</v>
      </c>
      <c r="G596" s="159">
        <v>1860000</v>
      </c>
      <c r="H596" s="156">
        <v>9.1300000000000008</v>
      </c>
      <c r="I596" s="156" t="s">
        <v>260</v>
      </c>
      <c r="J596" s="156" t="s">
        <v>273</v>
      </c>
      <c r="K596" s="156" t="s">
        <v>257</v>
      </c>
      <c r="L596" s="156" t="s">
        <v>274</v>
      </c>
    </row>
    <row r="597" spans="1:12">
      <c r="A597" s="156">
        <v>596</v>
      </c>
      <c r="B597" s="157" t="s">
        <v>284</v>
      </c>
      <c r="C597" s="157" t="s">
        <v>890</v>
      </c>
      <c r="D597" s="158">
        <v>44055</v>
      </c>
      <c r="E597" s="156" t="s">
        <v>1227</v>
      </c>
      <c r="F597" s="157" t="s">
        <v>1249</v>
      </c>
      <c r="G597" s="159">
        <v>3140000</v>
      </c>
      <c r="H597" s="156">
        <v>8.1199999999999992</v>
      </c>
      <c r="I597" s="156" t="s">
        <v>260</v>
      </c>
      <c r="J597" s="156" t="s">
        <v>269</v>
      </c>
      <c r="K597" s="156" t="s">
        <v>262</v>
      </c>
      <c r="L597" s="156" t="s">
        <v>270</v>
      </c>
    </row>
    <row r="598" spans="1:12">
      <c r="A598" s="156">
        <v>597</v>
      </c>
      <c r="B598" s="157" t="s">
        <v>311</v>
      </c>
      <c r="C598" s="157" t="s">
        <v>891</v>
      </c>
      <c r="D598" s="158">
        <v>43598</v>
      </c>
      <c r="E598" s="156" t="s">
        <v>1226</v>
      </c>
      <c r="F598" s="157" t="s">
        <v>1247</v>
      </c>
      <c r="G598" s="159">
        <v>3170000</v>
      </c>
      <c r="H598" s="156">
        <v>10.99</v>
      </c>
      <c r="I598" s="156" t="s">
        <v>255</v>
      </c>
      <c r="J598" s="156" t="s">
        <v>332</v>
      </c>
      <c r="K598" s="156" t="s">
        <v>257</v>
      </c>
      <c r="L598" s="156" t="s">
        <v>258</v>
      </c>
    </row>
    <row r="599" spans="1:12">
      <c r="A599" s="156">
        <v>598</v>
      </c>
      <c r="B599" s="157" t="s">
        <v>306</v>
      </c>
      <c r="C599" s="157" t="s">
        <v>892</v>
      </c>
      <c r="D599" s="158">
        <v>43479</v>
      </c>
      <c r="E599" s="156" t="s">
        <v>1226</v>
      </c>
      <c r="F599" s="157" t="s">
        <v>1258</v>
      </c>
      <c r="G599" s="159">
        <v>2390000</v>
      </c>
      <c r="H599" s="156">
        <v>7.59</v>
      </c>
      <c r="I599" s="156" t="s">
        <v>25</v>
      </c>
      <c r="J599" s="156" t="s">
        <v>332</v>
      </c>
      <c r="K599" s="156" t="s">
        <v>257</v>
      </c>
      <c r="L599" s="156" t="s">
        <v>258</v>
      </c>
    </row>
    <row r="600" spans="1:12">
      <c r="A600" s="156">
        <v>599</v>
      </c>
      <c r="B600" s="157" t="s">
        <v>264</v>
      </c>
      <c r="C600" s="157" t="s">
        <v>893</v>
      </c>
      <c r="D600" s="158">
        <v>43406</v>
      </c>
      <c r="E600" s="156" t="s">
        <v>1226</v>
      </c>
      <c r="F600" s="157" t="s">
        <v>1250</v>
      </c>
      <c r="G600" s="159">
        <v>1620000</v>
      </c>
      <c r="H600" s="156">
        <v>8.7899999999999991</v>
      </c>
      <c r="I600" s="156" t="s">
        <v>260</v>
      </c>
      <c r="J600" s="156" t="s">
        <v>278</v>
      </c>
      <c r="K600" s="156" t="s">
        <v>279</v>
      </c>
      <c r="L600" s="156" t="s">
        <v>279</v>
      </c>
    </row>
    <row r="601" spans="1:12">
      <c r="A601" s="156">
        <v>600</v>
      </c>
      <c r="B601" s="157" t="s">
        <v>311</v>
      </c>
      <c r="C601" s="157" t="s">
        <v>894</v>
      </c>
      <c r="D601" s="158">
        <v>43509</v>
      </c>
      <c r="E601" s="156" t="s">
        <v>1226</v>
      </c>
      <c r="F601" s="157" t="s">
        <v>1249</v>
      </c>
      <c r="G601" s="159">
        <v>4020000</v>
      </c>
      <c r="H601" s="156">
        <v>9.0500000000000007</v>
      </c>
      <c r="I601" s="156" t="s">
        <v>255</v>
      </c>
      <c r="J601" s="156" t="s">
        <v>278</v>
      </c>
      <c r="K601" s="156" t="s">
        <v>279</v>
      </c>
      <c r="L601" s="156" t="s">
        <v>279</v>
      </c>
    </row>
    <row r="602" spans="1:12">
      <c r="A602" s="156">
        <v>601</v>
      </c>
      <c r="B602" s="157" t="s">
        <v>311</v>
      </c>
      <c r="C602" s="157" t="s">
        <v>895</v>
      </c>
      <c r="D602" s="158">
        <v>43795</v>
      </c>
      <c r="E602" s="156" t="s">
        <v>1227</v>
      </c>
      <c r="F602" s="157" t="s">
        <v>1250</v>
      </c>
      <c r="G602" s="159">
        <v>3690000</v>
      </c>
      <c r="H602" s="156">
        <v>5.32</v>
      </c>
      <c r="I602" s="156" t="s">
        <v>255</v>
      </c>
      <c r="J602" s="156" t="s">
        <v>289</v>
      </c>
      <c r="K602" s="156" t="s">
        <v>257</v>
      </c>
      <c r="L602" s="156" t="s">
        <v>258</v>
      </c>
    </row>
    <row r="603" spans="1:12">
      <c r="A603" s="156">
        <v>602</v>
      </c>
      <c r="B603" s="157" t="s">
        <v>293</v>
      </c>
      <c r="C603" s="157" t="s">
        <v>896</v>
      </c>
      <c r="D603" s="158">
        <v>43897</v>
      </c>
      <c r="E603" s="156" t="s">
        <v>1226</v>
      </c>
      <c r="F603" s="157" t="s">
        <v>1249</v>
      </c>
      <c r="G603" s="159">
        <v>2050000</v>
      </c>
      <c r="H603" s="156">
        <v>4.87</v>
      </c>
      <c r="I603" s="156" t="s">
        <v>255</v>
      </c>
      <c r="J603" s="156" t="s">
        <v>326</v>
      </c>
      <c r="K603" s="156" t="s">
        <v>257</v>
      </c>
      <c r="L603" s="156" t="s">
        <v>267</v>
      </c>
    </row>
    <row r="604" spans="1:12">
      <c r="A604" s="156">
        <v>603</v>
      </c>
      <c r="B604" s="157" t="s">
        <v>311</v>
      </c>
      <c r="C604" s="157" t="s">
        <v>897</v>
      </c>
      <c r="D604" s="158">
        <v>44119</v>
      </c>
      <c r="E604" s="156" t="s">
        <v>1226</v>
      </c>
      <c r="F604" s="157" t="s">
        <v>1249</v>
      </c>
      <c r="G604" s="159">
        <v>1380000</v>
      </c>
      <c r="H604" s="156">
        <v>10.07</v>
      </c>
      <c r="I604" s="156" t="s">
        <v>25</v>
      </c>
      <c r="J604" s="156" t="s">
        <v>289</v>
      </c>
      <c r="K604" s="156" t="s">
        <v>257</v>
      </c>
      <c r="L604" s="156" t="s">
        <v>258</v>
      </c>
    </row>
    <row r="605" spans="1:12">
      <c r="A605" s="156">
        <v>604</v>
      </c>
      <c r="B605" s="157" t="s">
        <v>287</v>
      </c>
      <c r="C605" s="157" t="s">
        <v>898</v>
      </c>
      <c r="D605" s="158">
        <v>43972</v>
      </c>
      <c r="E605" s="156" t="s">
        <v>1226</v>
      </c>
      <c r="F605" s="157" t="s">
        <v>1249</v>
      </c>
      <c r="G605" s="159">
        <v>1640000</v>
      </c>
      <c r="H605" s="156">
        <v>11.08</v>
      </c>
      <c r="I605" s="156" t="s">
        <v>255</v>
      </c>
      <c r="J605" s="156" t="s">
        <v>346</v>
      </c>
      <c r="K605" s="156" t="s">
        <v>262</v>
      </c>
      <c r="L605" s="156" t="s">
        <v>283</v>
      </c>
    </row>
    <row r="606" spans="1:12">
      <c r="A606" s="156">
        <v>605</v>
      </c>
      <c r="B606" s="157" t="s">
        <v>293</v>
      </c>
      <c r="C606" s="157" t="s">
        <v>899</v>
      </c>
      <c r="D606" s="158">
        <v>43660</v>
      </c>
      <c r="E606" s="156" t="s">
        <v>1226</v>
      </c>
      <c r="F606" s="157" t="s">
        <v>1250</v>
      </c>
      <c r="G606" s="159">
        <v>1870000</v>
      </c>
      <c r="H606" s="156">
        <v>4.2</v>
      </c>
      <c r="I606" s="156" t="s">
        <v>25</v>
      </c>
      <c r="J606" s="156" t="s">
        <v>269</v>
      </c>
      <c r="K606" s="156" t="s">
        <v>262</v>
      </c>
      <c r="L606" s="156" t="s">
        <v>270</v>
      </c>
    </row>
    <row r="607" spans="1:12">
      <c r="A607" s="156">
        <v>606</v>
      </c>
      <c r="B607" s="157" t="s">
        <v>306</v>
      </c>
      <c r="C607" s="157" t="s">
        <v>900</v>
      </c>
      <c r="D607" s="158">
        <v>43295</v>
      </c>
      <c r="E607" s="156" t="s">
        <v>1226</v>
      </c>
      <c r="F607" s="157" t="s">
        <v>1249</v>
      </c>
      <c r="G607" s="159">
        <v>2840000</v>
      </c>
      <c r="H607" s="156">
        <v>6.8</v>
      </c>
      <c r="I607" s="156" t="s">
        <v>25</v>
      </c>
      <c r="J607" s="156" t="s">
        <v>269</v>
      </c>
      <c r="K607" s="156" t="s">
        <v>262</v>
      </c>
      <c r="L607" s="156" t="s">
        <v>270</v>
      </c>
    </row>
    <row r="608" spans="1:12">
      <c r="A608" s="156">
        <v>607</v>
      </c>
      <c r="B608" s="157" t="s">
        <v>287</v>
      </c>
      <c r="C608" s="157" t="s">
        <v>901</v>
      </c>
      <c r="D608" s="158">
        <v>43684</v>
      </c>
      <c r="E608" s="156" t="s">
        <v>1226</v>
      </c>
      <c r="F608" s="157" t="s">
        <v>1258</v>
      </c>
      <c r="G608" s="159">
        <v>3370000</v>
      </c>
      <c r="H608" s="156">
        <v>8.44</v>
      </c>
      <c r="I608" s="156" t="s">
        <v>25</v>
      </c>
      <c r="J608" s="156" t="s">
        <v>289</v>
      </c>
      <c r="K608" s="156" t="s">
        <v>257</v>
      </c>
      <c r="L608" s="156" t="s">
        <v>258</v>
      </c>
    </row>
    <row r="609" spans="1:12">
      <c r="A609" s="156">
        <v>608</v>
      </c>
      <c r="B609" s="157" t="s">
        <v>271</v>
      </c>
      <c r="C609" s="157" t="s">
        <v>902</v>
      </c>
      <c r="D609" s="158">
        <v>43519</v>
      </c>
      <c r="E609" s="156" t="s">
        <v>1226</v>
      </c>
      <c r="F609" s="157" t="s">
        <v>1258</v>
      </c>
      <c r="G609" s="159">
        <v>2600000</v>
      </c>
      <c r="H609" s="156">
        <v>7.35</v>
      </c>
      <c r="I609" s="156" t="s">
        <v>25</v>
      </c>
      <c r="J609" s="156" t="s">
        <v>269</v>
      </c>
      <c r="K609" s="156" t="s">
        <v>262</v>
      </c>
      <c r="L609" s="156" t="s">
        <v>270</v>
      </c>
    </row>
    <row r="610" spans="1:12">
      <c r="A610" s="156">
        <v>609</v>
      </c>
      <c r="B610" s="157" t="s">
        <v>296</v>
      </c>
      <c r="C610" s="157" t="s">
        <v>903</v>
      </c>
      <c r="D610" s="158">
        <v>43681</v>
      </c>
      <c r="E610" s="156" t="s">
        <v>1226</v>
      </c>
      <c r="F610" s="157" t="s">
        <v>1249</v>
      </c>
      <c r="G610" s="159">
        <v>3100000</v>
      </c>
      <c r="H610" s="156">
        <v>7.43</v>
      </c>
      <c r="I610" s="156" t="s">
        <v>255</v>
      </c>
      <c r="J610" s="156" t="s">
        <v>286</v>
      </c>
      <c r="K610" s="156" t="s">
        <v>257</v>
      </c>
      <c r="L610" s="156" t="s">
        <v>274</v>
      </c>
    </row>
    <row r="611" spans="1:12">
      <c r="A611" s="156">
        <v>610</v>
      </c>
      <c r="B611" s="157" t="s">
        <v>287</v>
      </c>
      <c r="C611" s="157" t="s">
        <v>904</v>
      </c>
      <c r="D611" s="158">
        <v>43269</v>
      </c>
      <c r="E611" s="156" t="s">
        <v>1226</v>
      </c>
      <c r="F611" s="157" t="s">
        <v>1249</v>
      </c>
      <c r="G611" s="159">
        <v>2300000</v>
      </c>
      <c r="H611" s="156">
        <v>8.17</v>
      </c>
      <c r="I611" s="156" t="s">
        <v>260</v>
      </c>
      <c r="J611" s="156" t="s">
        <v>300</v>
      </c>
      <c r="K611" s="156" t="s">
        <v>262</v>
      </c>
      <c r="L611" s="156" t="s">
        <v>283</v>
      </c>
    </row>
    <row r="612" spans="1:12">
      <c r="A612" s="156">
        <v>611</v>
      </c>
      <c r="B612" s="157" t="s">
        <v>306</v>
      </c>
      <c r="C612" s="157" t="s">
        <v>905</v>
      </c>
      <c r="D612" s="158">
        <v>43926</v>
      </c>
      <c r="E612" s="156" t="s">
        <v>1226</v>
      </c>
      <c r="F612" s="157" t="s">
        <v>1258</v>
      </c>
      <c r="G612" s="159">
        <v>4190000</v>
      </c>
      <c r="H612" s="156">
        <v>8.1300000000000008</v>
      </c>
      <c r="I612" s="156" t="s">
        <v>25</v>
      </c>
      <c r="J612" s="156" t="s">
        <v>326</v>
      </c>
      <c r="K612" s="156" t="s">
        <v>257</v>
      </c>
      <c r="L612" s="156" t="s">
        <v>267</v>
      </c>
    </row>
    <row r="613" spans="1:12">
      <c r="A613" s="156">
        <v>612</v>
      </c>
      <c r="B613" s="157" t="s">
        <v>301</v>
      </c>
      <c r="C613" s="157" t="s">
        <v>906</v>
      </c>
      <c r="D613" s="158">
        <v>44098</v>
      </c>
      <c r="E613" s="156" t="s">
        <v>1226</v>
      </c>
      <c r="F613" s="157" t="s">
        <v>1258</v>
      </c>
      <c r="G613" s="159">
        <v>3980000</v>
      </c>
      <c r="H613" s="156">
        <v>6.81</v>
      </c>
      <c r="I613" s="156" t="s">
        <v>255</v>
      </c>
      <c r="J613" s="156" t="s">
        <v>261</v>
      </c>
      <c r="K613" s="156" t="s">
        <v>262</v>
      </c>
      <c r="L613" s="156" t="s">
        <v>263</v>
      </c>
    </row>
    <row r="614" spans="1:12">
      <c r="A614" s="156">
        <v>613</v>
      </c>
      <c r="B614" s="157" t="s">
        <v>293</v>
      </c>
      <c r="C614" s="157" t="s">
        <v>907</v>
      </c>
      <c r="D614" s="158">
        <v>43876</v>
      </c>
      <c r="E614" s="156" t="s">
        <v>1226</v>
      </c>
      <c r="F614" s="157" t="s">
        <v>1251</v>
      </c>
      <c r="G614" s="159">
        <v>3340000</v>
      </c>
      <c r="H614" s="156">
        <v>7.23</v>
      </c>
      <c r="I614" s="156" t="s">
        <v>260</v>
      </c>
      <c r="J614" s="156" t="s">
        <v>300</v>
      </c>
      <c r="K614" s="156" t="s">
        <v>262</v>
      </c>
      <c r="L614" s="156" t="s">
        <v>283</v>
      </c>
    </row>
    <row r="615" spans="1:12">
      <c r="A615" s="156">
        <v>614</v>
      </c>
      <c r="B615" s="157" t="s">
        <v>253</v>
      </c>
      <c r="C615" s="157" t="s">
        <v>908</v>
      </c>
      <c r="D615" s="158">
        <v>43236</v>
      </c>
      <c r="E615" s="156" t="s">
        <v>1227</v>
      </c>
      <c r="F615" s="157" t="s">
        <v>1258</v>
      </c>
      <c r="G615" s="159">
        <v>3830000</v>
      </c>
      <c r="H615" s="156">
        <v>10.18</v>
      </c>
      <c r="I615" s="156" t="s">
        <v>25</v>
      </c>
      <c r="J615" s="156" t="s">
        <v>308</v>
      </c>
      <c r="K615" s="156" t="s">
        <v>262</v>
      </c>
      <c r="L615" s="156" t="s">
        <v>270</v>
      </c>
    </row>
    <row r="616" spans="1:12">
      <c r="A616" s="156">
        <v>615</v>
      </c>
      <c r="B616" s="157" t="s">
        <v>311</v>
      </c>
      <c r="C616" s="157" t="s">
        <v>909</v>
      </c>
      <c r="D616" s="158">
        <v>44078</v>
      </c>
      <c r="E616" s="156" t="s">
        <v>1226</v>
      </c>
      <c r="F616" s="157" t="s">
        <v>1247</v>
      </c>
      <c r="G616" s="159">
        <v>2020000</v>
      </c>
      <c r="H616" s="156">
        <v>11.02</v>
      </c>
      <c r="I616" s="156" t="s">
        <v>25</v>
      </c>
      <c r="J616" s="156" t="s">
        <v>261</v>
      </c>
      <c r="K616" s="156" t="s">
        <v>262</v>
      </c>
      <c r="L616" s="156" t="s">
        <v>263</v>
      </c>
    </row>
    <row r="617" spans="1:12">
      <c r="A617" s="156">
        <v>616</v>
      </c>
      <c r="B617" s="157" t="s">
        <v>247</v>
      </c>
      <c r="C617" s="157" t="s">
        <v>910</v>
      </c>
      <c r="D617" s="158">
        <v>43901</v>
      </c>
      <c r="E617" s="156" t="s">
        <v>1227</v>
      </c>
      <c r="F617" s="157" t="s">
        <v>1247</v>
      </c>
      <c r="G617" s="159">
        <v>1560000</v>
      </c>
      <c r="H617" s="156">
        <v>8.08</v>
      </c>
      <c r="I617" s="156" t="s">
        <v>260</v>
      </c>
      <c r="J617" s="156" t="s">
        <v>329</v>
      </c>
      <c r="K617" s="156" t="s">
        <v>257</v>
      </c>
      <c r="L617" s="156" t="s">
        <v>274</v>
      </c>
    </row>
    <row r="618" spans="1:12">
      <c r="A618" s="156">
        <v>617</v>
      </c>
      <c r="B618" s="157" t="s">
        <v>290</v>
      </c>
      <c r="C618" s="157" t="s">
        <v>911</v>
      </c>
      <c r="D618" s="158">
        <v>43506</v>
      </c>
      <c r="E618" s="156" t="s">
        <v>1226</v>
      </c>
      <c r="F618" s="157" t="s">
        <v>1249</v>
      </c>
      <c r="G618" s="159">
        <v>2580000</v>
      </c>
      <c r="H618" s="156">
        <v>8.2899999999999991</v>
      </c>
      <c r="I618" s="156" t="s">
        <v>25</v>
      </c>
      <c r="J618" s="156" t="s">
        <v>256</v>
      </c>
      <c r="K618" s="156" t="s">
        <v>257</v>
      </c>
      <c r="L618" s="156" t="s">
        <v>258</v>
      </c>
    </row>
    <row r="619" spans="1:12">
      <c r="A619" s="156">
        <v>618</v>
      </c>
      <c r="B619" s="157" t="s">
        <v>264</v>
      </c>
      <c r="C619" s="157" t="s">
        <v>912</v>
      </c>
      <c r="D619" s="158">
        <v>43673</v>
      </c>
      <c r="E619" s="156" t="s">
        <v>1227</v>
      </c>
      <c r="F619" s="157" t="s">
        <v>1250</v>
      </c>
      <c r="G619" s="159">
        <v>2130000</v>
      </c>
      <c r="H619" s="156">
        <v>8.86</v>
      </c>
      <c r="I619" s="156" t="s">
        <v>255</v>
      </c>
      <c r="J619" s="156" t="s">
        <v>300</v>
      </c>
      <c r="K619" s="156" t="s">
        <v>262</v>
      </c>
      <c r="L619" s="156" t="s">
        <v>283</v>
      </c>
    </row>
    <row r="620" spans="1:12">
      <c r="A620" s="156">
        <v>619</v>
      </c>
      <c r="B620" s="157" t="s">
        <v>293</v>
      </c>
      <c r="C620" s="157" t="s">
        <v>913</v>
      </c>
      <c r="D620" s="158">
        <v>44121</v>
      </c>
      <c r="E620" s="156" t="s">
        <v>1226</v>
      </c>
      <c r="F620" s="157" t="s">
        <v>1249</v>
      </c>
      <c r="G620" s="159">
        <v>4160000</v>
      </c>
      <c r="H620" s="156">
        <v>8.01</v>
      </c>
      <c r="I620" s="156" t="s">
        <v>260</v>
      </c>
      <c r="J620" s="156" t="s">
        <v>289</v>
      </c>
      <c r="K620" s="156" t="s">
        <v>257</v>
      </c>
      <c r="L620" s="156" t="s">
        <v>258</v>
      </c>
    </row>
    <row r="621" spans="1:12">
      <c r="A621" s="156">
        <v>620</v>
      </c>
      <c r="B621" s="157" t="s">
        <v>290</v>
      </c>
      <c r="C621" s="157" t="s">
        <v>914</v>
      </c>
      <c r="D621" s="158">
        <v>44048</v>
      </c>
      <c r="E621" s="156" t="s">
        <v>1226</v>
      </c>
      <c r="F621" s="157" t="s">
        <v>1249</v>
      </c>
      <c r="G621" s="159">
        <v>2190000</v>
      </c>
      <c r="H621" s="156">
        <v>10.17</v>
      </c>
      <c r="I621" s="156" t="s">
        <v>260</v>
      </c>
      <c r="J621" s="156" t="s">
        <v>295</v>
      </c>
      <c r="K621" s="156" t="s">
        <v>262</v>
      </c>
      <c r="L621" s="156" t="s">
        <v>270</v>
      </c>
    </row>
    <row r="622" spans="1:12">
      <c r="A622" s="156">
        <v>621</v>
      </c>
      <c r="B622" s="157" t="s">
        <v>280</v>
      </c>
      <c r="C622" s="157" t="s">
        <v>915</v>
      </c>
      <c r="D622" s="158">
        <v>44076</v>
      </c>
      <c r="E622" s="156" t="s">
        <v>1226</v>
      </c>
      <c r="F622" s="157" t="s">
        <v>1251</v>
      </c>
      <c r="G622" s="159">
        <v>2070000</v>
      </c>
      <c r="H622" s="156">
        <v>4.8</v>
      </c>
      <c r="I622" s="156" t="s">
        <v>25</v>
      </c>
      <c r="J622" s="156" t="s">
        <v>304</v>
      </c>
      <c r="K622" s="156" t="s">
        <v>257</v>
      </c>
      <c r="L622" s="156" t="s">
        <v>267</v>
      </c>
    </row>
    <row r="623" spans="1:12">
      <c r="A623" s="156">
        <v>622</v>
      </c>
      <c r="B623" s="157" t="s">
        <v>296</v>
      </c>
      <c r="C623" s="157" t="s">
        <v>916</v>
      </c>
      <c r="D623" s="158">
        <v>43348</v>
      </c>
      <c r="E623" s="156" t="s">
        <v>1227</v>
      </c>
      <c r="F623" s="157" t="s">
        <v>1251</v>
      </c>
      <c r="G623" s="159">
        <v>1500000</v>
      </c>
      <c r="H623" s="156">
        <v>7</v>
      </c>
      <c r="I623" s="156" t="s">
        <v>255</v>
      </c>
      <c r="J623" s="156" t="s">
        <v>256</v>
      </c>
      <c r="K623" s="156" t="s">
        <v>257</v>
      </c>
      <c r="L623" s="156" t="s">
        <v>258</v>
      </c>
    </row>
    <row r="624" spans="1:12">
      <c r="A624" s="156">
        <v>623</v>
      </c>
      <c r="B624" s="157" t="s">
        <v>311</v>
      </c>
      <c r="C624" s="157" t="s">
        <v>917</v>
      </c>
      <c r="D624" s="158">
        <v>43133</v>
      </c>
      <c r="E624" s="156" t="s">
        <v>1226</v>
      </c>
      <c r="F624" s="157" t="s">
        <v>1247</v>
      </c>
      <c r="G624" s="159">
        <v>3980000</v>
      </c>
      <c r="H624" s="156">
        <v>7.3</v>
      </c>
      <c r="I624" s="156" t="s">
        <v>25</v>
      </c>
      <c r="J624" s="156" t="s">
        <v>282</v>
      </c>
      <c r="K624" s="156" t="s">
        <v>262</v>
      </c>
      <c r="L624" s="156" t="s">
        <v>283</v>
      </c>
    </row>
    <row r="625" spans="1:12">
      <c r="A625" s="156">
        <v>624</v>
      </c>
      <c r="B625" s="157" t="s">
        <v>280</v>
      </c>
      <c r="C625" s="157" t="s">
        <v>918</v>
      </c>
      <c r="D625" s="158">
        <v>43312</v>
      </c>
      <c r="E625" s="156" t="s">
        <v>1226</v>
      </c>
      <c r="F625" s="157" t="s">
        <v>1250</v>
      </c>
      <c r="G625" s="159">
        <v>2640000</v>
      </c>
      <c r="H625" s="156">
        <v>4.32</v>
      </c>
      <c r="I625" s="156" t="s">
        <v>255</v>
      </c>
      <c r="J625" s="156" t="s">
        <v>319</v>
      </c>
      <c r="K625" s="156" t="s">
        <v>279</v>
      </c>
      <c r="L625" s="156" t="s">
        <v>279</v>
      </c>
    </row>
    <row r="626" spans="1:12">
      <c r="A626" s="156">
        <v>625</v>
      </c>
      <c r="B626" s="157" t="s">
        <v>284</v>
      </c>
      <c r="C626" s="157" t="s">
        <v>919</v>
      </c>
      <c r="D626" s="158">
        <v>43607</v>
      </c>
      <c r="E626" s="156" t="s">
        <v>1226</v>
      </c>
      <c r="F626" s="157" t="s">
        <v>1247</v>
      </c>
      <c r="G626" s="159">
        <v>4650000</v>
      </c>
      <c r="H626" s="156">
        <v>9.6199999999999992</v>
      </c>
      <c r="I626" s="156" t="s">
        <v>255</v>
      </c>
      <c r="J626" s="156" t="s">
        <v>289</v>
      </c>
      <c r="K626" s="156" t="s">
        <v>257</v>
      </c>
      <c r="L626" s="156" t="s">
        <v>258</v>
      </c>
    </row>
    <row r="627" spans="1:12">
      <c r="A627" s="156">
        <v>626</v>
      </c>
      <c r="B627" s="157" t="s">
        <v>247</v>
      </c>
      <c r="C627" s="157" t="s">
        <v>920</v>
      </c>
      <c r="D627" s="158">
        <v>43905</v>
      </c>
      <c r="E627" s="156" t="s">
        <v>1226</v>
      </c>
      <c r="F627" s="157" t="s">
        <v>1248</v>
      </c>
      <c r="G627" s="159">
        <v>1860000</v>
      </c>
      <c r="H627" s="156">
        <v>6.26</v>
      </c>
      <c r="I627" s="156" t="s">
        <v>255</v>
      </c>
      <c r="J627" s="156" t="s">
        <v>319</v>
      </c>
      <c r="K627" s="156" t="s">
        <v>279</v>
      </c>
      <c r="L627" s="156" t="s">
        <v>279</v>
      </c>
    </row>
    <row r="628" spans="1:12">
      <c r="A628" s="156">
        <v>627</v>
      </c>
      <c r="B628" s="157" t="s">
        <v>293</v>
      </c>
      <c r="C628" s="157" t="s">
        <v>921</v>
      </c>
      <c r="D628" s="158">
        <v>43903</v>
      </c>
      <c r="E628" s="156" t="s">
        <v>1227</v>
      </c>
      <c r="F628" s="157" t="s">
        <v>1249</v>
      </c>
      <c r="G628" s="159">
        <v>2990000</v>
      </c>
      <c r="H628" s="156">
        <v>9.3699999999999992</v>
      </c>
      <c r="I628" s="156" t="s">
        <v>255</v>
      </c>
      <c r="J628" s="156" t="s">
        <v>261</v>
      </c>
      <c r="K628" s="156" t="s">
        <v>262</v>
      </c>
      <c r="L628" s="156" t="s">
        <v>263</v>
      </c>
    </row>
    <row r="629" spans="1:12">
      <c r="A629" s="156">
        <v>628</v>
      </c>
      <c r="B629" s="157" t="s">
        <v>264</v>
      </c>
      <c r="C629" s="157" t="s">
        <v>922</v>
      </c>
      <c r="D629" s="158">
        <v>43613</v>
      </c>
      <c r="E629" s="156" t="s">
        <v>1226</v>
      </c>
      <c r="F629" s="157" t="s">
        <v>1249</v>
      </c>
      <c r="G629" s="159">
        <v>3130000</v>
      </c>
      <c r="H629" s="156">
        <v>5.51</v>
      </c>
      <c r="I629" s="156" t="s">
        <v>25</v>
      </c>
      <c r="J629" s="156" t="s">
        <v>295</v>
      </c>
      <c r="K629" s="156" t="s">
        <v>262</v>
      </c>
      <c r="L629" s="156" t="s">
        <v>270</v>
      </c>
    </row>
    <row r="630" spans="1:12">
      <c r="A630" s="156">
        <v>629</v>
      </c>
      <c r="B630" s="157" t="s">
        <v>311</v>
      </c>
      <c r="C630" s="157" t="s">
        <v>923</v>
      </c>
      <c r="D630" s="158">
        <v>43265</v>
      </c>
      <c r="E630" s="156" t="s">
        <v>1226</v>
      </c>
      <c r="F630" s="157" t="s">
        <v>1249</v>
      </c>
      <c r="G630" s="159">
        <v>3900000</v>
      </c>
      <c r="H630" s="156">
        <v>5.65</v>
      </c>
      <c r="I630" s="156" t="s">
        <v>255</v>
      </c>
      <c r="J630" s="156" t="s">
        <v>261</v>
      </c>
      <c r="K630" s="156" t="s">
        <v>262</v>
      </c>
      <c r="L630" s="156" t="s">
        <v>263</v>
      </c>
    </row>
    <row r="631" spans="1:12">
      <c r="A631" s="156">
        <v>630</v>
      </c>
      <c r="B631" s="157" t="s">
        <v>253</v>
      </c>
      <c r="C631" s="157" t="s">
        <v>924</v>
      </c>
      <c r="D631" s="158">
        <v>43906</v>
      </c>
      <c r="E631" s="156" t="s">
        <v>1226</v>
      </c>
      <c r="F631" s="157" t="s">
        <v>1250</v>
      </c>
      <c r="G631" s="159">
        <v>1730000</v>
      </c>
      <c r="H631" s="156">
        <v>9.2100000000000009</v>
      </c>
      <c r="I631" s="156" t="s">
        <v>260</v>
      </c>
      <c r="J631" s="156" t="s">
        <v>326</v>
      </c>
      <c r="K631" s="156" t="s">
        <v>257</v>
      </c>
      <c r="L631" s="156" t="s">
        <v>267</v>
      </c>
    </row>
    <row r="632" spans="1:12">
      <c r="A632" s="156">
        <v>631</v>
      </c>
      <c r="B632" s="157" t="s">
        <v>293</v>
      </c>
      <c r="C632" s="157" t="s">
        <v>925</v>
      </c>
      <c r="D632" s="158">
        <v>44008</v>
      </c>
      <c r="E632" s="156" t="s">
        <v>1226</v>
      </c>
      <c r="F632" s="157" t="s">
        <v>1248</v>
      </c>
      <c r="G632" s="159">
        <v>3090000</v>
      </c>
      <c r="H632" s="156">
        <v>6.59</v>
      </c>
      <c r="I632" s="156" t="s">
        <v>255</v>
      </c>
      <c r="J632" s="156" t="s">
        <v>276</v>
      </c>
      <c r="K632" s="156" t="s">
        <v>262</v>
      </c>
      <c r="L632" s="156" t="s">
        <v>263</v>
      </c>
    </row>
    <row r="633" spans="1:12">
      <c r="A633" s="156">
        <v>632</v>
      </c>
      <c r="B633" s="157" t="s">
        <v>264</v>
      </c>
      <c r="C633" s="157" t="s">
        <v>926</v>
      </c>
      <c r="D633" s="158">
        <v>43688</v>
      </c>
      <c r="E633" s="156" t="s">
        <v>1226</v>
      </c>
      <c r="F633" s="157" t="s">
        <v>1247</v>
      </c>
      <c r="G633" s="159">
        <v>3380000</v>
      </c>
      <c r="H633" s="156">
        <v>10.32</v>
      </c>
      <c r="I633" s="156" t="s">
        <v>260</v>
      </c>
      <c r="J633" s="156" t="s">
        <v>278</v>
      </c>
      <c r="K633" s="156" t="s">
        <v>279</v>
      </c>
      <c r="L633" s="156" t="s">
        <v>279</v>
      </c>
    </row>
    <row r="634" spans="1:12">
      <c r="A634" s="156">
        <v>633</v>
      </c>
      <c r="B634" s="157" t="s">
        <v>247</v>
      </c>
      <c r="C634" s="157" t="s">
        <v>927</v>
      </c>
      <c r="D634" s="158">
        <v>43589</v>
      </c>
      <c r="E634" s="156" t="s">
        <v>1227</v>
      </c>
      <c r="F634" s="157" t="s">
        <v>1250</v>
      </c>
      <c r="G634" s="159">
        <v>2660000</v>
      </c>
      <c r="H634" s="156">
        <v>9.09</v>
      </c>
      <c r="I634" s="156" t="s">
        <v>260</v>
      </c>
      <c r="J634" s="156" t="s">
        <v>295</v>
      </c>
      <c r="K634" s="156" t="s">
        <v>262</v>
      </c>
      <c r="L634" s="156" t="s">
        <v>270</v>
      </c>
    </row>
    <row r="635" spans="1:12">
      <c r="A635" s="156">
        <v>634</v>
      </c>
      <c r="B635" s="157" t="s">
        <v>264</v>
      </c>
      <c r="C635" s="157" t="s">
        <v>928</v>
      </c>
      <c r="D635" s="158">
        <v>43438</v>
      </c>
      <c r="E635" s="156" t="s">
        <v>1226</v>
      </c>
      <c r="F635" s="157" t="s">
        <v>1248</v>
      </c>
      <c r="G635" s="159">
        <v>3360000</v>
      </c>
      <c r="H635" s="156">
        <v>6.5</v>
      </c>
      <c r="I635" s="156" t="s">
        <v>25</v>
      </c>
      <c r="J635" s="156" t="s">
        <v>269</v>
      </c>
      <c r="K635" s="156" t="s">
        <v>262</v>
      </c>
      <c r="L635" s="156" t="s">
        <v>270</v>
      </c>
    </row>
    <row r="636" spans="1:12">
      <c r="A636" s="156">
        <v>635</v>
      </c>
      <c r="B636" s="157" t="s">
        <v>296</v>
      </c>
      <c r="C636" s="157" t="s">
        <v>929</v>
      </c>
      <c r="D636" s="158">
        <v>43864</v>
      </c>
      <c r="E636" s="156" t="s">
        <v>1227</v>
      </c>
      <c r="F636" s="157" t="s">
        <v>1249</v>
      </c>
      <c r="G636" s="159">
        <v>3510000</v>
      </c>
      <c r="H636" s="156">
        <v>5.41</v>
      </c>
      <c r="I636" s="156" t="s">
        <v>260</v>
      </c>
      <c r="J636" s="156" t="s">
        <v>300</v>
      </c>
      <c r="K636" s="156" t="s">
        <v>262</v>
      </c>
      <c r="L636" s="156" t="s">
        <v>283</v>
      </c>
    </row>
    <row r="637" spans="1:12">
      <c r="A637" s="156">
        <v>636</v>
      </c>
      <c r="B637" s="157" t="s">
        <v>253</v>
      </c>
      <c r="C637" s="157" t="s">
        <v>930</v>
      </c>
      <c r="D637" s="158">
        <v>43609</v>
      </c>
      <c r="E637" s="156" t="s">
        <v>1226</v>
      </c>
      <c r="F637" s="157" t="s">
        <v>1249</v>
      </c>
      <c r="G637" s="159">
        <v>2090000</v>
      </c>
      <c r="H637" s="156">
        <v>6.18</v>
      </c>
      <c r="I637" s="156" t="s">
        <v>25</v>
      </c>
      <c r="J637" s="156" t="s">
        <v>286</v>
      </c>
      <c r="K637" s="156" t="s">
        <v>257</v>
      </c>
      <c r="L637" s="156" t="s">
        <v>274</v>
      </c>
    </row>
    <row r="638" spans="1:12">
      <c r="A638" s="156">
        <v>637</v>
      </c>
      <c r="B638" s="157" t="s">
        <v>280</v>
      </c>
      <c r="C638" s="157" t="s">
        <v>931</v>
      </c>
      <c r="D638" s="158">
        <v>43863</v>
      </c>
      <c r="E638" s="156" t="s">
        <v>1226</v>
      </c>
      <c r="F638" s="157" t="s">
        <v>1249</v>
      </c>
      <c r="G638" s="159">
        <v>3900000</v>
      </c>
      <c r="H638" s="156">
        <v>5.15</v>
      </c>
      <c r="I638" s="156" t="s">
        <v>260</v>
      </c>
      <c r="J638" s="156" t="s">
        <v>273</v>
      </c>
      <c r="K638" s="156" t="s">
        <v>257</v>
      </c>
      <c r="L638" s="156" t="s">
        <v>274</v>
      </c>
    </row>
    <row r="639" spans="1:12">
      <c r="A639" s="156">
        <v>638</v>
      </c>
      <c r="B639" s="157" t="s">
        <v>293</v>
      </c>
      <c r="C639" s="157" t="s">
        <v>932</v>
      </c>
      <c r="D639" s="158">
        <v>43675</v>
      </c>
      <c r="E639" s="156" t="s">
        <v>1226</v>
      </c>
      <c r="F639" s="157" t="s">
        <v>1251</v>
      </c>
      <c r="G639" s="159">
        <v>3920000</v>
      </c>
      <c r="H639" s="156">
        <v>9.49</v>
      </c>
      <c r="I639" s="156" t="s">
        <v>25</v>
      </c>
      <c r="J639" s="156" t="s">
        <v>308</v>
      </c>
      <c r="K639" s="156" t="s">
        <v>262</v>
      </c>
      <c r="L639" s="156" t="s">
        <v>270</v>
      </c>
    </row>
    <row r="640" spans="1:12">
      <c r="A640" s="156">
        <v>639</v>
      </c>
      <c r="B640" s="157" t="s">
        <v>284</v>
      </c>
      <c r="C640" s="157" t="s">
        <v>933</v>
      </c>
      <c r="D640" s="158">
        <v>43359</v>
      </c>
      <c r="E640" s="156" t="s">
        <v>1226</v>
      </c>
      <c r="F640" s="157" t="s">
        <v>1249</v>
      </c>
      <c r="G640" s="159">
        <v>2360000</v>
      </c>
      <c r="H640" s="156">
        <v>10.85</v>
      </c>
      <c r="I640" s="156" t="s">
        <v>25</v>
      </c>
      <c r="J640" s="156" t="s">
        <v>319</v>
      </c>
      <c r="K640" s="156" t="s">
        <v>279</v>
      </c>
      <c r="L640" s="156" t="s">
        <v>279</v>
      </c>
    </row>
    <row r="641" spans="1:12">
      <c r="A641" s="156">
        <v>640</v>
      </c>
      <c r="B641" s="157" t="s">
        <v>306</v>
      </c>
      <c r="C641" s="157" t="s">
        <v>934</v>
      </c>
      <c r="D641" s="158">
        <v>43102</v>
      </c>
      <c r="E641" s="156" t="s">
        <v>1226</v>
      </c>
      <c r="F641" s="157" t="s">
        <v>1249</v>
      </c>
      <c r="G641" s="159">
        <v>1940000</v>
      </c>
      <c r="H641" s="156">
        <v>8.65</v>
      </c>
      <c r="I641" s="156" t="s">
        <v>25</v>
      </c>
      <c r="J641" s="156" t="s">
        <v>266</v>
      </c>
      <c r="K641" s="156" t="s">
        <v>257</v>
      </c>
      <c r="L641" s="156" t="s">
        <v>267</v>
      </c>
    </row>
    <row r="642" spans="1:12">
      <c r="A642" s="156">
        <v>641</v>
      </c>
      <c r="B642" s="157" t="s">
        <v>284</v>
      </c>
      <c r="C642" s="157" t="s">
        <v>935</v>
      </c>
      <c r="D642" s="158">
        <v>44098</v>
      </c>
      <c r="E642" s="156" t="s">
        <v>1226</v>
      </c>
      <c r="F642" s="157" t="s">
        <v>1248</v>
      </c>
      <c r="G642" s="159">
        <v>1450000</v>
      </c>
      <c r="H642" s="156">
        <v>6.98</v>
      </c>
      <c r="I642" s="156" t="s">
        <v>260</v>
      </c>
      <c r="J642" s="156" t="s">
        <v>346</v>
      </c>
      <c r="K642" s="156" t="s">
        <v>262</v>
      </c>
      <c r="L642" s="156" t="s">
        <v>283</v>
      </c>
    </row>
    <row r="643" spans="1:12">
      <c r="A643" s="156">
        <v>642</v>
      </c>
      <c r="B643" s="157" t="s">
        <v>293</v>
      </c>
      <c r="C643" s="157" t="s">
        <v>936</v>
      </c>
      <c r="D643" s="158">
        <v>43444</v>
      </c>
      <c r="E643" s="156" t="s">
        <v>1227</v>
      </c>
      <c r="F643" s="157" t="s">
        <v>1248</v>
      </c>
      <c r="G643" s="159">
        <v>2330000</v>
      </c>
      <c r="H643" s="156">
        <v>9.4</v>
      </c>
      <c r="I643" s="156" t="s">
        <v>260</v>
      </c>
      <c r="J643" s="156" t="s">
        <v>289</v>
      </c>
      <c r="K643" s="156" t="s">
        <v>257</v>
      </c>
      <c r="L643" s="156" t="s">
        <v>258</v>
      </c>
    </row>
    <row r="644" spans="1:12">
      <c r="A644" s="156">
        <v>643</v>
      </c>
      <c r="B644" s="157" t="s">
        <v>271</v>
      </c>
      <c r="C644" s="157" t="s">
        <v>937</v>
      </c>
      <c r="D644" s="158">
        <v>43279</v>
      </c>
      <c r="E644" s="156" t="s">
        <v>1226</v>
      </c>
      <c r="F644" s="157" t="s">
        <v>1258</v>
      </c>
      <c r="G644" s="159">
        <v>2650000</v>
      </c>
      <c r="H644" s="156">
        <v>7.79</v>
      </c>
      <c r="I644" s="156" t="s">
        <v>255</v>
      </c>
      <c r="J644" s="156" t="s">
        <v>332</v>
      </c>
      <c r="K644" s="156" t="s">
        <v>257</v>
      </c>
      <c r="L644" s="156" t="s">
        <v>258</v>
      </c>
    </row>
    <row r="645" spans="1:12">
      <c r="A645" s="156">
        <v>644</v>
      </c>
      <c r="B645" s="157" t="s">
        <v>311</v>
      </c>
      <c r="C645" s="157" t="s">
        <v>938</v>
      </c>
      <c r="D645" s="158">
        <v>44111</v>
      </c>
      <c r="E645" s="156" t="s">
        <v>1226</v>
      </c>
      <c r="F645" s="157" t="s">
        <v>1250</v>
      </c>
      <c r="G645" s="159">
        <v>1830000</v>
      </c>
      <c r="H645" s="156">
        <v>6.15</v>
      </c>
      <c r="I645" s="156" t="s">
        <v>25</v>
      </c>
      <c r="J645" s="156" t="s">
        <v>261</v>
      </c>
      <c r="K645" s="156" t="s">
        <v>262</v>
      </c>
      <c r="L645" s="156" t="s">
        <v>263</v>
      </c>
    </row>
    <row r="646" spans="1:12">
      <c r="A646" s="156">
        <v>645</v>
      </c>
      <c r="B646" s="157" t="s">
        <v>311</v>
      </c>
      <c r="C646" s="157" t="s">
        <v>939</v>
      </c>
      <c r="D646" s="158">
        <v>43110</v>
      </c>
      <c r="E646" s="156" t="s">
        <v>1226</v>
      </c>
      <c r="F646" s="157" t="s">
        <v>1248</v>
      </c>
      <c r="G646" s="159">
        <v>3820000</v>
      </c>
      <c r="H646" s="156">
        <v>10.039999999999999</v>
      </c>
      <c r="I646" s="156" t="s">
        <v>255</v>
      </c>
      <c r="J646" s="156" t="s">
        <v>319</v>
      </c>
      <c r="K646" s="156" t="s">
        <v>279</v>
      </c>
      <c r="L646" s="156" t="s">
        <v>279</v>
      </c>
    </row>
    <row r="647" spans="1:12">
      <c r="A647" s="156">
        <v>646</v>
      </c>
      <c r="B647" s="157" t="s">
        <v>271</v>
      </c>
      <c r="C647" s="157" t="s">
        <v>940</v>
      </c>
      <c r="D647" s="158">
        <v>43869</v>
      </c>
      <c r="E647" s="156" t="s">
        <v>1227</v>
      </c>
      <c r="F647" s="157" t="s">
        <v>1250</v>
      </c>
      <c r="G647" s="159">
        <v>1630000</v>
      </c>
      <c r="H647" s="156">
        <v>9.2799999999999994</v>
      </c>
      <c r="I647" s="156" t="s">
        <v>260</v>
      </c>
      <c r="J647" s="156" t="s">
        <v>329</v>
      </c>
      <c r="K647" s="156" t="s">
        <v>257</v>
      </c>
      <c r="L647" s="156" t="s">
        <v>274</v>
      </c>
    </row>
    <row r="648" spans="1:12">
      <c r="A648" s="156">
        <v>647</v>
      </c>
      <c r="B648" s="157" t="s">
        <v>290</v>
      </c>
      <c r="C648" s="157" t="s">
        <v>941</v>
      </c>
      <c r="D648" s="158">
        <v>43746</v>
      </c>
      <c r="E648" s="156" t="s">
        <v>1227</v>
      </c>
      <c r="F648" s="157" t="s">
        <v>1247</v>
      </c>
      <c r="G648" s="159">
        <v>3660000</v>
      </c>
      <c r="H648" s="156">
        <v>5.5</v>
      </c>
      <c r="I648" s="156" t="s">
        <v>260</v>
      </c>
      <c r="J648" s="156" t="s">
        <v>269</v>
      </c>
      <c r="K648" s="156" t="s">
        <v>262</v>
      </c>
      <c r="L648" s="156" t="s">
        <v>270</v>
      </c>
    </row>
    <row r="649" spans="1:12">
      <c r="A649" s="156">
        <v>648</v>
      </c>
      <c r="B649" s="157" t="s">
        <v>311</v>
      </c>
      <c r="C649" s="157" t="s">
        <v>942</v>
      </c>
      <c r="D649" s="158">
        <v>43299</v>
      </c>
      <c r="E649" s="156" t="s">
        <v>1227</v>
      </c>
      <c r="F649" s="157" t="s">
        <v>1250</v>
      </c>
      <c r="G649" s="159">
        <v>4640000</v>
      </c>
      <c r="H649" s="156">
        <v>6.91</v>
      </c>
      <c r="I649" s="156" t="s">
        <v>260</v>
      </c>
      <c r="J649" s="156" t="s">
        <v>308</v>
      </c>
      <c r="K649" s="156" t="s">
        <v>262</v>
      </c>
      <c r="L649" s="156" t="s">
        <v>270</v>
      </c>
    </row>
    <row r="650" spans="1:12">
      <c r="A650" s="156">
        <v>649</v>
      </c>
      <c r="B650" s="157" t="s">
        <v>284</v>
      </c>
      <c r="C650" s="157" t="s">
        <v>943</v>
      </c>
      <c r="D650" s="158">
        <v>43546</v>
      </c>
      <c r="E650" s="156" t="s">
        <v>1226</v>
      </c>
      <c r="F650" s="157" t="s">
        <v>1248</v>
      </c>
      <c r="G650" s="159">
        <v>3760000</v>
      </c>
      <c r="H650" s="156">
        <v>4.87</v>
      </c>
      <c r="I650" s="156" t="s">
        <v>255</v>
      </c>
      <c r="J650" s="156" t="s">
        <v>266</v>
      </c>
      <c r="K650" s="156" t="s">
        <v>257</v>
      </c>
      <c r="L650" s="156" t="s">
        <v>267</v>
      </c>
    </row>
    <row r="651" spans="1:12">
      <c r="A651" s="156">
        <v>650</v>
      </c>
      <c r="B651" s="157" t="s">
        <v>271</v>
      </c>
      <c r="C651" s="157" t="s">
        <v>944</v>
      </c>
      <c r="D651" s="158">
        <v>43850</v>
      </c>
      <c r="E651" s="156" t="s">
        <v>1227</v>
      </c>
      <c r="F651" s="157" t="s">
        <v>1248</v>
      </c>
      <c r="G651" s="159">
        <v>4970000</v>
      </c>
      <c r="H651" s="156">
        <v>4.8899999999999997</v>
      </c>
      <c r="I651" s="156" t="s">
        <v>255</v>
      </c>
      <c r="J651" s="156" t="s">
        <v>261</v>
      </c>
      <c r="K651" s="156" t="s">
        <v>262</v>
      </c>
      <c r="L651" s="156" t="s">
        <v>263</v>
      </c>
    </row>
    <row r="652" spans="1:12">
      <c r="A652" s="156">
        <v>651</v>
      </c>
      <c r="B652" s="157" t="s">
        <v>253</v>
      </c>
      <c r="C652" s="157" t="s">
        <v>945</v>
      </c>
      <c r="D652" s="158">
        <v>43314</v>
      </c>
      <c r="E652" s="156" t="s">
        <v>1227</v>
      </c>
      <c r="F652" s="157" t="s">
        <v>1249</v>
      </c>
      <c r="G652" s="159">
        <v>3700000</v>
      </c>
      <c r="H652" s="156">
        <v>7.64</v>
      </c>
      <c r="I652" s="156" t="s">
        <v>260</v>
      </c>
      <c r="J652" s="156" t="s">
        <v>308</v>
      </c>
      <c r="K652" s="156" t="s">
        <v>262</v>
      </c>
      <c r="L652" s="156" t="s">
        <v>270</v>
      </c>
    </row>
    <row r="653" spans="1:12">
      <c r="A653" s="156">
        <v>652</v>
      </c>
      <c r="B653" s="157" t="s">
        <v>284</v>
      </c>
      <c r="C653" s="157" t="s">
        <v>946</v>
      </c>
      <c r="D653" s="158">
        <v>43664</v>
      </c>
      <c r="E653" s="156" t="s">
        <v>1227</v>
      </c>
      <c r="F653" s="157" t="s">
        <v>1249</v>
      </c>
      <c r="G653" s="159">
        <v>1340000</v>
      </c>
      <c r="H653" s="156">
        <v>10.29</v>
      </c>
      <c r="I653" s="156" t="s">
        <v>255</v>
      </c>
      <c r="J653" s="156" t="s">
        <v>276</v>
      </c>
      <c r="K653" s="156" t="s">
        <v>262</v>
      </c>
      <c r="L653" s="156" t="s">
        <v>263</v>
      </c>
    </row>
    <row r="654" spans="1:12">
      <c r="A654" s="156">
        <v>653</v>
      </c>
      <c r="B654" s="157" t="s">
        <v>271</v>
      </c>
      <c r="C654" s="157" t="s">
        <v>947</v>
      </c>
      <c r="D654" s="158">
        <v>43584</v>
      </c>
      <c r="E654" s="156" t="s">
        <v>1226</v>
      </c>
      <c r="F654" s="157" t="s">
        <v>1249</v>
      </c>
      <c r="G654" s="159">
        <v>3690000</v>
      </c>
      <c r="H654" s="156">
        <v>5.99</v>
      </c>
      <c r="I654" s="156" t="s">
        <v>255</v>
      </c>
      <c r="J654" s="156" t="s">
        <v>286</v>
      </c>
      <c r="K654" s="156" t="s">
        <v>257</v>
      </c>
      <c r="L654" s="156" t="s">
        <v>274</v>
      </c>
    </row>
    <row r="655" spans="1:12">
      <c r="A655" s="156">
        <v>654</v>
      </c>
      <c r="B655" s="157" t="s">
        <v>311</v>
      </c>
      <c r="C655" s="157" t="s">
        <v>948</v>
      </c>
      <c r="D655" s="158">
        <v>43988</v>
      </c>
      <c r="E655" s="156" t="s">
        <v>1226</v>
      </c>
      <c r="F655" s="157" t="s">
        <v>1249</v>
      </c>
      <c r="G655" s="159">
        <v>2950000</v>
      </c>
      <c r="H655" s="156">
        <v>8.89</v>
      </c>
      <c r="I655" s="156" t="s">
        <v>25</v>
      </c>
      <c r="J655" s="156" t="s">
        <v>300</v>
      </c>
      <c r="K655" s="156" t="s">
        <v>262</v>
      </c>
      <c r="L655" s="156" t="s">
        <v>283</v>
      </c>
    </row>
    <row r="656" spans="1:12">
      <c r="A656" s="156">
        <v>655</v>
      </c>
      <c r="B656" s="157" t="s">
        <v>284</v>
      </c>
      <c r="C656" s="157" t="s">
        <v>949</v>
      </c>
      <c r="D656" s="158">
        <v>43559</v>
      </c>
      <c r="E656" s="156" t="s">
        <v>1226</v>
      </c>
      <c r="F656" s="157" t="s">
        <v>1248</v>
      </c>
      <c r="G656" s="159">
        <v>2870000</v>
      </c>
      <c r="H656" s="156">
        <v>6.25</v>
      </c>
      <c r="I656" s="156" t="s">
        <v>25</v>
      </c>
      <c r="J656" s="156" t="s">
        <v>329</v>
      </c>
      <c r="K656" s="156" t="s">
        <v>257</v>
      </c>
      <c r="L656" s="156" t="s">
        <v>274</v>
      </c>
    </row>
    <row r="657" spans="1:12">
      <c r="A657" s="156">
        <v>656</v>
      </c>
      <c r="B657" s="157" t="s">
        <v>287</v>
      </c>
      <c r="C657" s="157" t="s">
        <v>950</v>
      </c>
      <c r="D657" s="158">
        <v>44015</v>
      </c>
      <c r="E657" s="156" t="s">
        <v>1226</v>
      </c>
      <c r="F657" s="157" t="s">
        <v>1247</v>
      </c>
      <c r="G657" s="159">
        <v>2660000</v>
      </c>
      <c r="H657" s="156">
        <v>8.9499999999999993</v>
      </c>
      <c r="I657" s="156" t="s">
        <v>25</v>
      </c>
      <c r="J657" s="156" t="s">
        <v>266</v>
      </c>
      <c r="K657" s="156" t="s">
        <v>257</v>
      </c>
      <c r="L657" s="156" t="s">
        <v>267</v>
      </c>
    </row>
    <row r="658" spans="1:12">
      <c r="A658" s="156">
        <v>657</v>
      </c>
      <c r="B658" s="157" t="s">
        <v>264</v>
      </c>
      <c r="C658" s="157" t="s">
        <v>951</v>
      </c>
      <c r="D658" s="158">
        <v>43918</v>
      </c>
      <c r="E658" s="156" t="s">
        <v>1226</v>
      </c>
      <c r="F658" s="157" t="s">
        <v>1247</v>
      </c>
      <c r="G658" s="159">
        <v>3500000</v>
      </c>
      <c r="H658" s="156">
        <v>6.21</v>
      </c>
      <c r="I658" s="156" t="s">
        <v>25</v>
      </c>
      <c r="J658" s="156" t="s">
        <v>273</v>
      </c>
      <c r="K658" s="156" t="s">
        <v>257</v>
      </c>
      <c r="L658" s="156" t="s">
        <v>274</v>
      </c>
    </row>
    <row r="659" spans="1:12">
      <c r="A659" s="156">
        <v>658</v>
      </c>
      <c r="B659" s="157" t="s">
        <v>264</v>
      </c>
      <c r="C659" s="157" t="s">
        <v>952</v>
      </c>
      <c r="D659" s="158">
        <v>43650</v>
      </c>
      <c r="E659" s="156" t="s">
        <v>1226</v>
      </c>
      <c r="F659" s="157" t="s">
        <v>1250</v>
      </c>
      <c r="G659" s="159">
        <v>2620000</v>
      </c>
      <c r="H659" s="156">
        <v>7.84</v>
      </c>
      <c r="I659" s="156" t="s">
        <v>260</v>
      </c>
      <c r="J659" s="156" t="s">
        <v>261</v>
      </c>
      <c r="K659" s="156" t="s">
        <v>262</v>
      </c>
      <c r="L659" s="156" t="s">
        <v>263</v>
      </c>
    </row>
    <row r="660" spans="1:12">
      <c r="A660" s="156">
        <v>659</v>
      </c>
      <c r="B660" s="157" t="s">
        <v>311</v>
      </c>
      <c r="C660" s="157" t="s">
        <v>953</v>
      </c>
      <c r="D660" s="158">
        <v>44006</v>
      </c>
      <c r="E660" s="156" t="s">
        <v>1226</v>
      </c>
      <c r="F660" s="157" t="s">
        <v>1250</v>
      </c>
      <c r="G660" s="159">
        <v>1400000</v>
      </c>
      <c r="H660" s="156">
        <v>8.8800000000000008</v>
      </c>
      <c r="I660" s="156" t="s">
        <v>255</v>
      </c>
      <c r="J660" s="156" t="s">
        <v>300</v>
      </c>
      <c r="K660" s="156" t="s">
        <v>262</v>
      </c>
      <c r="L660" s="156" t="s">
        <v>283</v>
      </c>
    </row>
    <row r="661" spans="1:12">
      <c r="A661" s="156">
        <v>660</v>
      </c>
      <c r="B661" s="157" t="s">
        <v>264</v>
      </c>
      <c r="C661" s="157" t="s">
        <v>954</v>
      </c>
      <c r="D661" s="158">
        <v>43425</v>
      </c>
      <c r="E661" s="156" t="s">
        <v>1226</v>
      </c>
      <c r="F661" s="157" t="s">
        <v>1249</v>
      </c>
      <c r="G661" s="159">
        <v>1680000</v>
      </c>
      <c r="H661" s="156">
        <v>7.82</v>
      </c>
      <c r="I661" s="156" t="s">
        <v>25</v>
      </c>
      <c r="J661" s="156" t="s">
        <v>256</v>
      </c>
      <c r="K661" s="156" t="s">
        <v>257</v>
      </c>
      <c r="L661" s="156" t="s">
        <v>258</v>
      </c>
    </row>
    <row r="662" spans="1:12">
      <c r="A662" s="156">
        <v>661</v>
      </c>
      <c r="B662" s="157" t="s">
        <v>293</v>
      </c>
      <c r="C662" s="157" t="s">
        <v>955</v>
      </c>
      <c r="D662" s="158">
        <v>43778</v>
      </c>
      <c r="E662" s="156" t="s">
        <v>1226</v>
      </c>
      <c r="F662" s="157" t="s">
        <v>1249</v>
      </c>
      <c r="G662" s="159">
        <v>1310000</v>
      </c>
      <c r="H662" s="156">
        <v>6.41</v>
      </c>
      <c r="I662" s="156" t="s">
        <v>260</v>
      </c>
      <c r="J662" s="156" t="s">
        <v>269</v>
      </c>
      <c r="K662" s="156" t="s">
        <v>262</v>
      </c>
      <c r="L662" s="156" t="s">
        <v>270</v>
      </c>
    </row>
    <row r="663" spans="1:12">
      <c r="A663" s="156">
        <v>662</v>
      </c>
      <c r="B663" s="157" t="s">
        <v>271</v>
      </c>
      <c r="C663" s="157" t="s">
        <v>956</v>
      </c>
      <c r="D663" s="158">
        <v>43661</v>
      </c>
      <c r="E663" s="156" t="s">
        <v>1226</v>
      </c>
      <c r="F663" s="157" t="s">
        <v>1247</v>
      </c>
      <c r="G663" s="159">
        <v>3250000</v>
      </c>
      <c r="H663" s="156">
        <v>9.48</v>
      </c>
      <c r="I663" s="156" t="s">
        <v>260</v>
      </c>
      <c r="J663" s="156" t="s">
        <v>319</v>
      </c>
      <c r="K663" s="156" t="s">
        <v>279</v>
      </c>
      <c r="L663" s="156" t="s">
        <v>279</v>
      </c>
    </row>
    <row r="664" spans="1:12">
      <c r="A664" s="156">
        <v>663</v>
      </c>
      <c r="B664" s="157" t="s">
        <v>284</v>
      </c>
      <c r="C664" s="157" t="s">
        <v>957</v>
      </c>
      <c r="D664" s="158">
        <v>43120</v>
      </c>
      <c r="E664" s="156" t="s">
        <v>1226</v>
      </c>
      <c r="F664" s="157" t="s">
        <v>1248</v>
      </c>
      <c r="G664" s="159">
        <v>4530000</v>
      </c>
      <c r="H664" s="156">
        <v>7.78</v>
      </c>
      <c r="I664" s="156" t="s">
        <v>255</v>
      </c>
      <c r="J664" s="156" t="s">
        <v>300</v>
      </c>
      <c r="K664" s="156" t="s">
        <v>262</v>
      </c>
      <c r="L664" s="156" t="s">
        <v>283</v>
      </c>
    </row>
    <row r="665" spans="1:12">
      <c r="A665" s="156">
        <v>664</v>
      </c>
      <c r="B665" s="157" t="s">
        <v>284</v>
      </c>
      <c r="C665" s="157" t="s">
        <v>958</v>
      </c>
      <c r="D665" s="158">
        <v>43172</v>
      </c>
      <c r="E665" s="156" t="s">
        <v>1227</v>
      </c>
      <c r="F665" s="157" t="s">
        <v>1247</v>
      </c>
      <c r="G665" s="159">
        <v>4320000</v>
      </c>
      <c r="H665" s="156">
        <v>7.19</v>
      </c>
      <c r="I665" s="156" t="s">
        <v>255</v>
      </c>
      <c r="J665" s="156" t="s">
        <v>266</v>
      </c>
      <c r="K665" s="156" t="s">
        <v>257</v>
      </c>
      <c r="L665" s="156" t="s">
        <v>267</v>
      </c>
    </row>
    <row r="666" spans="1:12">
      <c r="A666" s="156">
        <v>665</v>
      </c>
      <c r="B666" s="157" t="s">
        <v>311</v>
      </c>
      <c r="C666" s="157" t="s">
        <v>959</v>
      </c>
      <c r="D666" s="158">
        <v>43968</v>
      </c>
      <c r="E666" s="156" t="s">
        <v>1227</v>
      </c>
      <c r="F666" s="157" t="s">
        <v>1247</v>
      </c>
      <c r="G666" s="159">
        <v>2820000</v>
      </c>
      <c r="H666" s="156">
        <v>7.08</v>
      </c>
      <c r="I666" s="156" t="s">
        <v>255</v>
      </c>
      <c r="J666" s="156" t="s">
        <v>269</v>
      </c>
      <c r="K666" s="156" t="s">
        <v>262</v>
      </c>
      <c r="L666" s="156" t="s">
        <v>270</v>
      </c>
    </row>
    <row r="667" spans="1:12">
      <c r="A667" s="156">
        <v>666</v>
      </c>
      <c r="B667" s="157" t="s">
        <v>311</v>
      </c>
      <c r="C667" s="157" t="s">
        <v>960</v>
      </c>
      <c r="D667" s="158">
        <v>43474</v>
      </c>
      <c r="E667" s="156" t="s">
        <v>1226</v>
      </c>
      <c r="F667" s="157" t="s">
        <v>1247</v>
      </c>
      <c r="G667" s="159">
        <v>4890000</v>
      </c>
      <c r="H667" s="156">
        <v>6.03</v>
      </c>
      <c r="I667" s="156" t="s">
        <v>260</v>
      </c>
      <c r="J667" s="156" t="s">
        <v>261</v>
      </c>
      <c r="K667" s="156" t="s">
        <v>262</v>
      </c>
      <c r="L667" s="156" t="s">
        <v>263</v>
      </c>
    </row>
    <row r="668" spans="1:12">
      <c r="A668" s="156">
        <v>667</v>
      </c>
      <c r="B668" s="157" t="s">
        <v>271</v>
      </c>
      <c r="C668" s="157" t="s">
        <v>961</v>
      </c>
      <c r="D668" s="158">
        <v>43407</v>
      </c>
      <c r="E668" s="156" t="s">
        <v>1226</v>
      </c>
      <c r="F668" s="157" t="s">
        <v>1248</v>
      </c>
      <c r="G668" s="159">
        <v>3770000</v>
      </c>
      <c r="H668" s="156">
        <v>7.36</v>
      </c>
      <c r="I668" s="156" t="s">
        <v>25</v>
      </c>
      <c r="J668" s="156" t="s">
        <v>266</v>
      </c>
      <c r="K668" s="156" t="s">
        <v>257</v>
      </c>
      <c r="L668" s="156" t="s">
        <v>267</v>
      </c>
    </row>
    <row r="669" spans="1:12">
      <c r="A669" s="156">
        <v>668</v>
      </c>
      <c r="B669" s="157" t="s">
        <v>311</v>
      </c>
      <c r="C669" s="157" t="s">
        <v>962</v>
      </c>
      <c r="D669" s="158">
        <v>43540</v>
      </c>
      <c r="E669" s="156" t="s">
        <v>1226</v>
      </c>
      <c r="F669" s="157" t="s">
        <v>1248</v>
      </c>
      <c r="G669" s="159">
        <v>1700000</v>
      </c>
      <c r="H669" s="156">
        <v>9.65</v>
      </c>
      <c r="I669" s="156" t="s">
        <v>260</v>
      </c>
      <c r="J669" s="156" t="s">
        <v>295</v>
      </c>
      <c r="K669" s="156" t="s">
        <v>262</v>
      </c>
      <c r="L669" s="156" t="s">
        <v>270</v>
      </c>
    </row>
    <row r="670" spans="1:12">
      <c r="A670" s="156">
        <v>669</v>
      </c>
      <c r="B670" s="157" t="s">
        <v>306</v>
      </c>
      <c r="C670" s="157" t="s">
        <v>963</v>
      </c>
      <c r="D670" s="158">
        <v>43639</v>
      </c>
      <c r="E670" s="156" t="s">
        <v>1226</v>
      </c>
      <c r="F670" s="157" t="s">
        <v>1248</v>
      </c>
      <c r="G670" s="159">
        <v>3850000</v>
      </c>
      <c r="H670" s="156">
        <v>9.17</v>
      </c>
      <c r="I670" s="156" t="s">
        <v>25</v>
      </c>
      <c r="J670" s="156" t="s">
        <v>273</v>
      </c>
      <c r="K670" s="156" t="s">
        <v>257</v>
      </c>
      <c r="L670" s="156" t="s">
        <v>274</v>
      </c>
    </row>
    <row r="671" spans="1:12">
      <c r="A671" s="156">
        <v>670</v>
      </c>
      <c r="B671" s="157" t="s">
        <v>264</v>
      </c>
      <c r="C671" s="157" t="s">
        <v>964</v>
      </c>
      <c r="D671" s="158">
        <v>43217</v>
      </c>
      <c r="E671" s="156" t="s">
        <v>1226</v>
      </c>
      <c r="F671" s="157" t="s">
        <v>1247</v>
      </c>
      <c r="G671" s="159">
        <v>1700000</v>
      </c>
      <c r="H671" s="156">
        <v>5.72</v>
      </c>
      <c r="I671" s="156" t="s">
        <v>260</v>
      </c>
      <c r="J671" s="156" t="s">
        <v>332</v>
      </c>
      <c r="K671" s="156" t="s">
        <v>257</v>
      </c>
      <c r="L671" s="156" t="s">
        <v>258</v>
      </c>
    </row>
    <row r="672" spans="1:12">
      <c r="A672" s="156">
        <v>671</v>
      </c>
      <c r="B672" s="157" t="s">
        <v>264</v>
      </c>
      <c r="C672" s="157" t="s">
        <v>965</v>
      </c>
      <c r="D672" s="158">
        <v>43918</v>
      </c>
      <c r="E672" s="156" t="s">
        <v>1227</v>
      </c>
      <c r="F672" s="157" t="s">
        <v>1248</v>
      </c>
      <c r="G672" s="159">
        <v>2030000</v>
      </c>
      <c r="H672" s="156">
        <v>7.29</v>
      </c>
      <c r="I672" s="156" t="s">
        <v>260</v>
      </c>
      <c r="J672" s="156" t="s">
        <v>319</v>
      </c>
      <c r="K672" s="156" t="s">
        <v>279</v>
      </c>
      <c r="L672" s="156" t="s">
        <v>279</v>
      </c>
    </row>
    <row r="673" spans="1:12">
      <c r="A673" s="156">
        <v>672</v>
      </c>
      <c r="B673" s="157" t="s">
        <v>284</v>
      </c>
      <c r="C673" s="157" t="s">
        <v>966</v>
      </c>
      <c r="D673" s="158">
        <v>44065</v>
      </c>
      <c r="E673" s="156" t="s">
        <v>1226</v>
      </c>
      <c r="F673" s="157" t="s">
        <v>1249</v>
      </c>
      <c r="G673" s="159">
        <v>2060000</v>
      </c>
      <c r="H673" s="156">
        <v>9.84</v>
      </c>
      <c r="I673" s="156" t="s">
        <v>25</v>
      </c>
      <c r="J673" s="156" t="s">
        <v>304</v>
      </c>
      <c r="K673" s="156" t="s">
        <v>257</v>
      </c>
      <c r="L673" s="156" t="s">
        <v>267</v>
      </c>
    </row>
    <row r="674" spans="1:12">
      <c r="A674" s="156">
        <v>673</v>
      </c>
      <c r="B674" s="157" t="s">
        <v>271</v>
      </c>
      <c r="C674" s="157" t="s">
        <v>967</v>
      </c>
      <c r="D674" s="158">
        <v>43653</v>
      </c>
      <c r="E674" s="156" t="s">
        <v>1226</v>
      </c>
      <c r="F674" s="157" t="s">
        <v>1248</v>
      </c>
      <c r="G674" s="159">
        <v>3920000</v>
      </c>
      <c r="H674" s="156">
        <v>7.59</v>
      </c>
      <c r="I674" s="156" t="s">
        <v>260</v>
      </c>
      <c r="J674" s="156" t="s">
        <v>278</v>
      </c>
      <c r="K674" s="156" t="s">
        <v>279</v>
      </c>
      <c r="L674" s="156" t="s">
        <v>279</v>
      </c>
    </row>
    <row r="675" spans="1:12">
      <c r="A675" s="156">
        <v>674</v>
      </c>
      <c r="B675" s="157" t="s">
        <v>296</v>
      </c>
      <c r="C675" s="157" t="s">
        <v>968</v>
      </c>
      <c r="D675" s="158">
        <v>43570</v>
      </c>
      <c r="E675" s="156" t="s">
        <v>1226</v>
      </c>
      <c r="F675" s="157" t="s">
        <v>1250</v>
      </c>
      <c r="G675" s="159">
        <v>3180000</v>
      </c>
      <c r="H675" s="156">
        <v>10.9</v>
      </c>
      <c r="I675" s="156" t="s">
        <v>260</v>
      </c>
      <c r="J675" s="156" t="s">
        <v>282</v>
      </c>
      <c r="K675" s="156" t="s">
        <v>262</v>
      </c>
      <c r="L675" s="156" t="s">
        <v>283</v>
      </c>
    </row>
    <row r="676" spans="1:12">
      <c r="A676" s="156">
        <v>675</v>
      </c>
      <c r="B676" s="157" t="s">
        <v>311</v>
      </c>
      <c r="C676" s="157" t="s">
        <v>969</v>
      </c>
      <c r="D676" s="158">
        <v>43596</v>
      </c>
      <c r="E676" s="156" t="s">
        <v>1226</v>
      </c>
      <c r="F676" s="157" t="s">
        <v>1248</v>
      </c>
      <c r="G676" s="159">
        <v>2020000</v>
      </c>
      <c r="H676" s="156">
        <v>10.82</v>
      </c>
      <c r="I676" s="156" t="s">
        <v>25</v>
      </c>
      <c r="J676" s="156" t="s">
        <v>273</v>
      </c>
      <c r="K676" s="156" t="s">
        <v>257</v>
      </c>
      <c r="L676" s="156" t="s">
        <v>274</v>
      </c>
    </row>
    <row r="677" spans="1:12">
      <c r="A677" s="156">
        <v>676</v>
      </c>
      <c r="B677" s="157" t="s">
        <v>247</v>
      </c>
      <c r="C677" s="157" t="s">
        <v>970</v>
      </c>
      <c r="D677" s="158">
        <v>44046</v>
      </c>
      <c r="E677" s="156" t="s">
        <v>1226</v>
      </c>
      <c r="F677" s="157" t="s">
        <v>1248</v>
      </c>
      <c r="G677" s="159">
        <v>2770000</v>
      </c>
      <c r="H677" s="156">
        <v>5.56</v>
      </c>
      <c r="I677" s="156" t="s">
        <v>260</v>
      </c>
      <c r="J677" s="156" t="s">
        <v>329</v>
      </c>
      <c r="K677" s="156" t="s">
        <v>257</v>
      </c>
      <c r="L677" s="156" t="s">
        <v>274</v>
      </c>
    </row>
    <row r="678" spans="1:12">
      <c r="A678" s="156">
        <v>677</v>
      </c>
      <c r="B678" s="157" t="s">
        <v>311</v>
      </c>
      <c r="C678" s="157" t="s">
        <v>971</v>
      </c>
      <c r="D678" s="158">
        <v>43593</v>
      </c>
      <c r="E678" s="156" t="s">
        <v>1227</v>
      </c>
      <c r="F678" s="157" t="s">
        <v>1251</v>
      </c>
      <c r="G678" s="159">
        <v>4120000</v>
      </c>
      <c r="H678" s="156">
        <v>10.42</v>
      </c>
      <c r="I678" s="156" t="s">
        <v>255</v>
      </c>
      <c r="J678" s="156" t="s">
        <v>295</v>
      </c>
      <c r="K678" s="156" t="s">
        <v>262</v>
      </c>
      <c r="L678" s="156" t="s">
        <v>270</v>
      </c>
    </row>
    <row r="679" spans="1:12">
      <c r="A679" s="156">
        <v>678</v>
      </c>
      <c r="B679" s="157" t="s">
        <v>271</v>
      </c>
      <c r="C679" s="157" t="s">
        <v>972</v>
      </c>
      <c r="D679" s="158">
        <v>43134</v>
      </c>
      <c r="E679" s="156" t="s">
        <v>1226</v>
      </c>
      <c r="F679" s="157" t="s">
        <v>1248</v>
      </c>
      <c r="G679" s="159">
        <v>2770000</v>
      </c>
      <c r="H679" s="156">
        <v>4.83</v>
      </c>
      <c r="I679" s="156" t="s">
        <v>255</v>
      </c>
      <c r="J679" s="156" t="s">
        <v>308</v>
      </c>
      <c r="K679" s="156" t="s">
        <v>262</v>
      </c>
      <c r="L679" s="156" t="s">
        <v>270</v>
      </c>
    </row>
    <row r="680" spans="1:12">
      <c r="A680" s="156">
        <v>679</v>
      </c>
      <c r="B680" s="157" t="s">
        <v>284</v>
      </c>
      <c r="C680" s="157" t="s">
        <v>973</v>
      </c>
      <c r="D680" s="158">
        <v>43658</v>
      </c>
      <c r="E680" s="156" t="s">
        <v>1226</v>
      </c>
      <c r="F680" s="157" t="s">
        <v>1250</v>
      </c>
      <c r="G680" s="159">
        <v>2290000</v>
      </c>
      <c r="H680" s="156">
        <v>7.62</v>
      </c>
      <c r="I680" s="156" t="s">
        <v>260</v>
      </c>
      <c r="J680" s="156" t="s">
        <v>326</v>
      </c>
      <c r="K680" s="156" t="s">
        <v>257</v>
      </c>
      <c r="L680" s="156" t="s">
        <v>267</v>
      </c>
    </row>
    <row r="681" spans="1:12">
      <c r="A681" s="156">
        <v>680</v>
      </c>
      <c r="B681" s="157" t="s">
        <v>311</v>
      </c>
      <c r="C681" s="157" t="s">
        <v>974</v>
      </c>
      <c r="D681" s="158">
        <v>43509</v>
      </c>
      <c r="E681" s="156" t="s">
        <v>1226</v>
      </c>
      <c r="F681" s="157" t="s">
        <v>1247</v>
      </c>
      <c r="G681" s="159">
        <v>1550000</v>
      </c>
      <c r="H681" s="156">
        <v>7.85</v>
      </c>
      <c r="I681" s="156" t="s">
        <v>260</v>
      </c>
      <c r="J681" s="156" t="s">
        <v>289</v>
      </c>
      <c r="K681" s="156" t="s">
        <v>257</v>
      </c>
      <c r="L681" s="156" t="s">
        <v>258</v>
      </c>
    </row>
    <row r="682" spans="1:12">
      <c r="A682" s="156">
        <v>681</v>
      </c>
      <c r="B682" s="157" t="s">
        <v>306</v>
      </c>
      <c r="C682" s="157" t="s">
        <v>975</v>
      </c>
      <c r="D682" s="158">
        <v>43696</v>
      </c>
      <c r="E682" s="156" t="s">
        <v>1226</v>
      </c>
      <c r="F682" s="157" t="s">
        <v>1248</v>
      </c>
      <c r="G682" s="159">
        <v>3270000</v>
      </c>
      <c r="H682" s="156">
        <v>9.67</v>
      </c>
      <c r="I682" s="156" t="s">
        <v>255</v>
      </c>
      <c r="J682" s="156" t="s">
        <v>304</v>
      </c>
      <c r="K682" s="156" t="s">
        <v>257</v>
      </c>
      <c r="L682" s="156" t="s">
        <v>267</v>
      </c>
    </row>
    <row r="683" spans="1:12">
      <c r="A683" s="156">
        <v>682</v>
      </c>
      <c r="B683" s="157" t="s">
        <v>311</v>
      </c>
      <c r="C683" s="157" t="s">
        <v>976</v>
      </c>
      <c r="D683" s="158">
        <v>43723</v>
      </c>
      <c r="E683" s="156" t="s">
        <v>1227</v>
      </c>
      <c r="F683" s="157" t="s">
        <v>1249</v>
      </c>
      <c r="G683" s="159">
        <v>3590000</v>
      </c>
      <c r="H683" s="156">
        <v>8.9700000000000006</v>
      </c>
      <c r="I683" s="156" t="s">
        <v>255</v>
      </c>
      <c r="J683" s="156" t="s">
        <v>329</v>
      </c>
      <c r="K683" s="156" t="s">
        <v>257</v>
      </c>
      <c r="L683" s="156" t="s">
        <v>274</v>
      </c>
    </row>
    <row r="684" spans="1:12">
      <c r="A684" s="156">
        <v>683</v>
      </c>
      <c r="B684" s="157" t="s">
        <v>293</v>
      </c>
      <c r="C684" s="157" t="s">
        <v>977</v>
      </c>
      <c r="D684" s="158">
        <v>43722</v>
      </c>
      <c r="E684" s="156" t="s">
        <v>1227</v>
      </c>
      <c r="F684" s="157" t="s">
        <v>1250</v>
      </c>
      <c r="G684" s="159">
        <v>4830000</v>
      </c>
      <c r="H684" s="156">
        <v>9.09</v>
      </c>
      <c r="I684" s="156" t="s">
        <v>260</v>
      </c>
      <c r="J684" s="156" t="s">
        <v>308</v>
      </c>
      <c r="K684" s="156" t="s">
        <v>262</v>
      </c>
      <c r="L684" s="156" t="s">
        <v>270</v>
      </c>
    </row>
    <row r="685" spans="1:12">
      <c r="A685" s="156">
        <v>684</v>
      </c>
      <c r="B685" s="157" t="s">
        <v>284</v>
      </c>
      <c r="C685" s="157" t="s">
        <v>978</v>
      </c>
      <c r="D685" s="158">
        <v>43752</v>
      </c>
      <c r="E685" s="156" t="s">
        <v>1226</v>
      </c>
      <c r="F685" s="157" t="s">
        <v>1247</v>
      </c>
      <c r="G685" s="159">
        <v>4620000</v>
      </c>
      <c r="H685" s="156">
        <v>7.64</v>
      </c>
      <c r="I685" s="156" t="s">
        <v>260</v>
      </c>
      <c r="J685" s="156" t="s">
        <v>256</v>
      </c>
      <c r="K685" s="156" t="s">
        <v>257</v>
      </c>
      <c r="L685" s="156" t="s">
        <v>258</v>
      </c>
    </row>
    <row r="686" spans="1:12">
      <c r="A686" s="156">
        <v>685</v>
      </c>
      <c r="B686" s="157" t="s">
        <v>311</v>
      </c>
      <c r="C686" s="157" t="s">
        <v>979</v>
      </c>
      <c r="D686" s="158">
        <v>43849</v>
      </c>
      <c r="E686" s="156" t="s">
        <v>1226</v>
      </c>
      <c r="F686" s="157" t="s">
        <v>1249</v>
      </c>
      <c r="G686" s="159">
        <v>1320000</v>
      </c>
      <c r="H686" s="156">
        <v>8.1300000000000008</v>
      </c>
      <c r="I686" s="156" t="s">
        <v>260</v>
      </c>
      <c r="J686" s="156" t="s">
        <v>300</v>
      </c>
      <c r="K686" s="156" t="s">
        <v>262</v>
      </c>
      <c r="L686" s="156" t="s">
        <v>283</v>
      </c>
    </row>
    <row r="687" spans="1:12">
      <c r="A687" s="156">
        <v>686</v>
      </c>
      <c r="B687" s="157" t="s">
        <v>280</v>
      </c>
      <c r="C687" s="157" t="s">
        <v>980</v>
      </c>
      <c r="D687" s="158">
        <v>43414</v>
      </c>
      <c r="E687" s="156" t="s">
        <v>1227</v>
      </c>
      <c r="F687" s="157" t="s">
        <v>1249</v>
      </c>
      <c r="G687" s="159">
        <v>3900000</v>
      </c>
      <c r="H687" s="156">
        <v>5.59</v>
      </c>
      <c r="I687" s="156" t="s">
        <v>255</v>
      </c>
      <c r="J687" s="156" t="s">
        <v>304</v>
      </c>
      <c r="K687" s="156" t="s">
        <v>257</v>
      </c>
      <c r="L687" s="156" t="s">
        <v>267</v>
      </c>
    </row>
    <row r="688" spans="1:12">
      <c r="A688" s="156">
        <v>687</v>
      </c>
      <c r="B688" s="157" t="s">
        <v>253</v>
      </c>
      <c r="C688" s="157" t="s">
        <v>981</v>
      </c>
      <c r="D688" s="158">
        <v>43806</v>
      </c>
      <c r="E688" s="156" t="s">
        <v>1226</v>
      </c>
      <c r="F688" s="157" t="s">
        <v>1247</v>
      </c>
      <c r="G688" s="159">
        <v>2140000</v>
      </c>
      <c r="H688" s="156">
        <v>10.27</v>
      </c>
      <c r="I688" s="156" t="s">
        <v>260</v>
      </c>
      <c r="J688" s="156" t="s">
        <v>261</v>
      </c>
      <c r="K688" s="156" t="s">
        <v>262</v>
      </c>
      <c r="L688" s="156" t="s">
        <v>263</v>
      </c>
    </row>
    <row r="689" spans="1:12">
      <c r="A689" s="156">
        <v>688</v>
      </c>
      <c r="B689" s="157" t="s">
        <v>287</v>
      </c>
      <c r="C689" s="157" t="s">
        <v>982</v>
      </c>
      <c r="D689" s="158">
        <v>43499</v>
      </c>
      <c r="E689" s="156" t="s">
        <v>1227</v>
      </c>
      <c r="F689" s="157" t="s">
        <v>1249</v>
      </c>
      <c r="G689" s="159">
        <v>4730000</v>
      </c>
      <c r="H689" s="156">
        <v>9.4</v>
      </c>
      <c r="I689" s="156" t="s">
        <v>260</v>
      </c>
      <c r="J689" s="156" t="s">
        <v>269</v>
      </c>
      <c r="K689" s="156" t="s">
        <v>262</v>
      </c>
      <c r="L689" s="156" t="s">
        <v>270</v>
      </c>
    </row>
    <row r="690" spans="1:12">
      <c r="A690" s="156">
        <v>689</v>
      </c>
      <c r="B690" s="157" t="s">
        <v>301</v>
      </c>
      <c r="C690" s="157" t="s">
        <v>983</v>
      </c>
      <c r="D690" s="158">
        <v>43389</v>
      </c>
      <c r="E690" s="156" t="s">
        <v>1226</v>
      </c>
      <c r="F690" s="157" t="s">
        <v>1249</v>
      </c>
      <c r="G690" s="159">
        <v>2080000</v>
      </c>
      <c r="H690" s="156">
        <v>7.45</v>
      </c>
      <c r="I690" s="156" t="s">
        <v>25</v>
      </c>
      <c r="J690" s="156" t="s">
        <v>308</v>
      </c>
      <c r="K690" s="156" t="s">
        <v>262</v>
      </c>
      <c r="L690" s="156" t="s">
        <v>270</v>
      </c>
    </row>
    <row r="691" spans="1:12">
      <c r="A691" s="156">
        <v>690</v>
      </c>
      <c r="B691" s="157" t="s">
        <v>311</v>
      </c>
      <c r="C691" s="157" t="s">
        <v>984</v>
      </c>
      <c r="D691" s="158">
        <v>43576</v>
      </c>
      <c r="E691" s="156" t="s">
        <v>1226</v>
      </c>
      <c r="F691" s="157" t="s">
        <v>1249</v>
      </c>
      <c r="G691" s="159">
        <v>2240000</v>
      </c>
      <c r="H691" s="156">
        <v>8.5399999999999991</v>
      </c>
      <c r="I691" s="156" t="s">
        <v>260</v>
      </c>
      <c r="J691" s="156" t="s">
        <v>329</v>
      </c>
      <c r="K691" s="156" t="s">
        <v>257</v>
      </c>
      <c r="L691" s="156" t="s">
        <v>274</v>
      </c>
    </row>
    <row r="692" spans="1:12">
      <c r="A692" s="156">
        <v>691</v>
      </c>
      <c r="B692" s="157" t="s">
        <v>311</v>
      </c>
      <c r="C692" s="157" t="s">
        <v>985</v>
      </c>
      <c r="D692" s="158">
        <v>43518</v>
      </c>
      <c r="E692" s="156" t="s">
        <v>1226</v>
      </c>
      <c r="F692" s="157" t="s">
        <v>1248</v>
      </c>
      <c r="G692" s="159">
        <v>2880000</v>
      </c>
      <c r="H692" s="156">
        <v>10.39</v>
      </c>
      <c r="I692" s="156" t="s">
        <v>255</v>
      </c>
      <c r="J692" s="156" t="s">
        <v>300</v>
      </c>
      <c r="K692" s="156" t="s">
        <v>262</v>
      </c>
      <c r="L692" s="156" t="s">
        <v>283</v>
      </c>
    </row>
    <row r="693" spans="1:12">
      <c r="A693" s="156">
        <v>692</v>
      </c>
      <c r="B693" s="157" t="s">
        <v>311</v>
      </c>
      <c r="C693" s="157" t="s">
        <v>986</v>
      </c>
      <c r="D693" s="158">
        <v>43810</v>
      </c>
      <c r="E693" s="156" t="s">
        <v>1226</v>
      </c>
      <c r="F693" s="157" t="s">
        <v>1249</v>
      </c>
      <c r="G693" s="159">
        <v>4950000</v>
      </c>
      <c r="H693" s="156">
        <v>9.57</v>
      </c>
      <c r="I693" s="156" t="s">
        <v>25</v>
      </c>
      <c r="J693" s="156" t="s">
        <v>261</v>
      </c>
      <c r="K693" s="156" t="s">
        <v>262</v>
      </c>
      <c r="L693" s="156" t="s">
        <v>263</v>
      </c>
    </row>
    <row r="694" spans="1:12">
      <c r="A694" s="156">
        <v>693</v>
      </c>
      <c r="B694" s="157" t="s">
        <v>247</v>
      </c>
      <c r="C694" s="157" t="s">
        <v>987</v>
      </c>
      <c r="D694" s="158">
        <v>43527</v>
      </c>
      <c r="E694" s="156" t="s">
        <v>1226</v>
      </c>
      <c r="F694" s="157" t="s">
        <v>1250</v>
      </c>
      <c r="G694" s="159">
        <v>2650000</v>
      </c>
      <c r="H694" s="156">
        <v>7.96</v>
      </c>
      <c r="I694" s="156" t="s">
        <v>260</v>
      </c>
      <c r="J694" s="156" t="s">
        <v>278</v>
      </c>
      <c r="K694" s="156" t="s">
        <v>279</v>
      </c>
      <c r="L694" s="156" t="s">
        <v>279</v>
      </c>
    </row>
    <row r="695" spans="1:12">
      <c r="A695" s="156">
        <v>694</v>
      </c>
      <c r="B695" s="157" t="s">
        <v>306</v>
      </c>
      <c r="C695" s="157" t="s">
        <v>988</v>
      </c>
      <c r="D695" s="158">
        <v>43130</v>
      </c>
      <c r="E695" s="156" t="s">
        <v>1227</v>
      </c>
      <c r="F695" s="157" t="s">
        <v>1248</v>
      </c>
      <c r="G695" s="159">
        <v>2480000</v>
      </c>
      <c r="H695" s="156">
        <v>7.51</v>
      </c>
      <c r="I695" s="156" t="s">
        <v>25</v>
      </c>
      <c r="J695" s="156" t="s">
        <v>329</v>
      </c>
      <c r="K695" s="156" t="s">
        <v>257</v>
      </c>
      <c r="L695" s="156" t="s">
        <v>274</v>
      </c>
    </row>
    <row r="696" spans="1:12">
      <c r="A696" s="156">
        <v>695</v>
      </c>
      <c r="B696" s="157" t="s">
        <v>264</v>
      </c>
      <c r="C696" s="157" t="s">
        <v>989</v>
      </c>
      <c r="D696" s="158">
        <v>43372</v>
      </c>
      <c r="E696" s="156" t="s">
        <v>1226</v>
      </c>
      <c r="F696" s="157" t="s">
        <v>1247</v>
      </c>
      <c r="G696" s="159">
        <v>1690000</v>
      </c>
      <c r="H696" s="156">
        <v>5.23</v>
      </c>
      <c r="I696" s="156" t="s">
        <v>25</v>
      </c>
      <c r="J696" s="156" t="s">
        <v>346</v>
      </c>
      <c r="K696" s="156" t="s">
        <v>262</v>
      </c>
      <c r="L696" s="156" t="s">
        <v>283</v>
      </c>
    </row>
    <row r="697" spans="1:12">
      <c r="A697" s="156">
        <v>696</v>
      </c>
      <c r="B697" s="157" t="s">
        <v>296</v>
      </c>
      <c r="C697" s="157" t="s">
        <v>990</v>
      </c>
      <c r="D697" s="158">
        <v>43320</v>
      </c>
      <c r="E697" s="156" t="s">
        <v>1226</v>
      </c>
      <c r="F697" s="157" t="s">
        <v>1250</v>
      </c>
      <c r="G697" s="159">
        <v>4260000</v>
      </c>
      <c r="H697" s="156">
        <v>9.56</v>
      </c>
      <c r="I697" s="156" t="s">
        <v>255</v>
      </c>
      <c r="J697" s="156" t="s">
        <v>326</v>
      </c>
      <c r="K697" s="156" t="s">
        <v>257</v>
      </c>
      <c r="L697" s="156" t="s">
        <v>267</v>
      </c>
    </row>
    <row r="698" spans="1:12">
      <c r="A698" s="156">
        <v>697</v>
      </c>
      <c r="B698" s="157" t="s">
        <v>280</v>
      </c>
      <c r="C698" s="157" t="s">
        <v>991</v>
      </c>
      <c r="D698" s="158">
        <v>43935</v>
      </c>
      <c r="E698" s="156" t="s">
        <v>1226</v>
      </c>
      <c r="F698" s="157" t="s">
        <v>1250</v>
      </c>
      <c r="G698" s="159">
        <v>3470000</v>
      </c>
      <c r="H698" s="156">
        <v>6.97</v>
      </c>
      <c r="I698" s="156" t="s">
        <v>255</v>
      </c>
      <c r="J698" s="156" t="s">
        <v>329</v>
      </c>
      <c r="K698" s="156" t="s">
        <v>257</v>
      </c>
      <c r="L698" s="156" t="s">
        <v>274</v>
      </c>
    </row>
    <row r="699" spans="1:12">
      <c r="A699" s="156">
        <v>698</v>
      </c>
      <c r="B699" s="157" t="s">
        <v>311</v>
      </c>
      <c r="C699" s="157" t="s">
        <v>992</v>
      </c>
      <c r="D699" s="158">
        <v>44060</v>
      </c>
      <c r="E699" s="156" t="s">
        <v>1226</v>
      </c>
      <c r="F699" s="157" t="s">
        <v>1249</v>
      </c>
      <c r="G699" s="159">
        <v>1680000</v>
      </c>
      <c r="H699" s="156">
        <v>9.8699999999999992</v>
      </c>
      <c r="I699" s="156" t="s">
        <v>25</v>
      </c>
      <c r="J699" s="156" t="s">
        <v>278</v>
      </c>
      <c r="K699" s="156" t="s">
        <v>279</v>
      </c>
      <c r="L699" s="156" t="s">
        <v>279</v>
      </c>
    </row>
    <row r="700" spans="1:12">
      <c r="A700" s="156">
        <v>699</v>
      </c>
      <c r="B700" s="157" t="s">
        <v>311</v>
      </c>
      <c r="C700" s="157" t="s">
        <v>993</v>
      </c>
      <c r="D700" s="158">
        <v>43495</v>
      </c>
      <c r="E700" s="156" t="s">
        <v>1226</v>
      </c>
      <c r="F700" s="157" t="s">
        <v>1247</v>
      </c>
      <c r="G700" s="159">
        <v>1990000</v>
      </c>
      <c r="H700" s="156">
        <v>5.23</v>
      </c>
      <c r="I700" s="156" t="s">
        <v>255</v>
      </c>
      <c r="J700" s="156" t="s">
        <v>319</v>
      </c>
      <c r="K700" s="156" t="s">
        <v>279</v>
      </c>
      <c r="L700" s="156" t="s">
        <v>279</v>
      </c>
    </row>
    <row r="701" spans="1:12">
      <c r="A701" s="156">
        <v>700</v>
      </c>
      <c r="B701" s="157" t="s">
        <v>311</v>
      </c>
      <c r="C701" s="157" t="s">
        <v>994</v>
      </c>
      <c r="D701" s="158">
        <v>43893</v>
      </c>
      <c r="E701" s="156" t="s">
        <v>1226</v>
      </c>
      <c r="F701" s="157" t="s">
        <v>1250</v>
      </c>
      <c r="G701" s="159">
        <v>2350000</v>
      </c>
      <c r="H701" s="156">
        <v>4.9000000000000004</v>
      </c>
      <c r="I701" s="156" t="s">
        <v>260</v>
      </c>
      <c r="J701" s="156" t="s">
        <v>308</v>
      </c>
      <c r="K701" s="156" t="s">
        <v>262</v>
      </c>
      <c r="L701" s="156" t="s">
        <v>270</v>
      </c>
    </row>
    <row r="702" spans="1:12">
      <c r="A702" s="156">
        <v>701</v>
      </c>
      <c r="B702" s="157" t="s">
        <v>311</v>
      </c>
      <c r="C702" s="157" t="s">
        <v>995</v>
      </c>
      <c r="D702" s="158">
        <v>43676</v>
      </c>
      <c r="E702" s="156" t="s">
        <v>1226</v>
      </c>
      <c r="F702" s="157" t="s">
        <v>1250</v>
      </c>
      <c r="G702" s="159">
        <v>1550000</v>
      </c>
      <c r="H702" s="156">
        <v>6.86</v>
      </c>
      <c r="I702" s="156" t="s">
        <v>25</v>
      </c>
      <c r="J702" s="156" t="s">
        <v>319</v>
      </c>
      <c r="K702" s="156" t="s">
        <v>279</v>
      </c>
      <c r="L702" s="156" t="s">
        <v>279</v>
      </c>
    </row>
    <row r="703" spans="1:12">
      <c r="A703" s="156">
        <v>702</v>
      </c>
      <c r="B703" s="157" t="s">
        <v>253</v>
      </c>
      <c r="C703" s="157" t="s">
        <v>996</v>
      </c>
      <c r="D703" s="158">
        <v>43402</v>
      </c>
      <c r="E703" s="156" t="s">
        <v>1227</v>
      </c>
      <c r="F703" s="157" t="s">
        <v>1248</v>
      </c>
      <c r="G703" s="159">
        <v>2470000</v>
      </c>
      <c r="H703" s="156">
        <v>10.33</v>
      </c>
      <c r="I703" s="156" t="s">
        <v>25</v>
      </c>
      <c r="J703" s="156" t="s">
        <v>319</v>
      </c>
      <c r="K703" s="156" t="s">
        <v>279</v>
      </c>
      <c r="L703" s="156" t="s">
        <v>279</v>
      </c>
    </row>
    <row r="704" spans="1:12">
      <c r="A704" s="156">
        <v>703</v>
      </c>
      <c r="B704" s="157" t="s">
        <v>293</v>
      </c>
      <c r="C704" s="157" t="s">
        <v>997</v>
      </c>
      <c r="D704" s="158">
        <v>43563</v>
      </c>
      <c r="E704" s="156" t="s">
        <v>1227</v>
      </c>
      <c r="F704" s="157" t="s">
        <v>1250</v>
      </c>
      <c r="G704" s="159">
        <v>4470000</v>
      </c>
      <c r="H704" s="156">
        <v>10.29</v>
      </c>
      <c r="I704" s="156" t="s">
        <v>255</v>
      </c>
      <c r="J704" s="156" t="s">
        <v>300</v>
      </c>
      <c r="K704" s="156" t="s">
        <v>262</v>
      </c>
      <c r="L704" s="156" t="s">
        <v>283</v>
      </c>
    </row>
    <row r="705" spans="1:12">
      <c r="A705" s="156">
        <v>704</v>
      </c>
      <c r="B705" s="157" t="s">
        <v>284</v>
      </c>
      <c r="C705" s="157" t="s">
        <v>998</v>
      </c>
      <c r="D705" s="158">
        <v>43522</v>
      </c>
      <c r="E705" s="156" t="s">
        <v>1226</v>
      </c>
      <c r="F705" s="157" t="s">
        <v>1248</v>
      </c>
      <c r="G705" s="159">
        <v>3130000</v>
      </c>
      <c r="H705" s="156">
        <v>9.17</v>
      </c>
      <c r="I705" s="156" t="s">
        <v>255</v>
      </c>
      <c r="J705" s="156" t="s">
        <v>286</v>
      </c>
      <c r="K705" s="156" t="s">
        <v>257</v>
      </c>
      <c r="L705" s="156" t="s">
        <v>274</v>
      </c>
    </row>
    <row r="706" spans="1:12">
      <c r="A706" s="156">
        <v>705</v>
      </c>
      <c r="B706" s="157" t="s">
        <v>287</v>
      </c>
      <c r="C706" s="157" t="s">
        <v>999</v>
      </c>
      <c r="D706" s="158">
        <v>43388</v>
      </c>
      <c r="E706" s="156" t="s">
        <v>1226</v>
      </c>
      <c r="F706" s="157" t="s">
        <v>1258</v>
      </c>
      <c r="G706" s="159">
        <v>2160000</v>
      </c>
      <c r="H706" s="156">
        <v>10.8</v>
      </c>
      <c r="I706" s="156" t="s">
        <v>260</v>
      </c>
      <c r="J706" s="156" t="s">
        <v>295</v>
      </c>
      <c r="K706" s="156" t="s">
        <v>262</v>
      </c>
      <c r="L706" s="156" t="s">
        <v>270</v>
      </c>
    </row>
    <row r="707" spans="1:12">
      <c r="A707" s="156">
        <v>706</v>
      </c>
      <c r="B707" s="157" t="s">
        <v>284</v>
      </c>
      <c r="C707" s="157" t="s">
        <v>1000</v>
      </c>
      <c r="D707" s="158">
        <v>44042</v>
      </c>
      <c r="E707" s="156" t="s">
        <v>1226</v>
      </c>
      <c r="F707" s="157" t="s">
        <v>1249</v>
      </c>
      <c r="G707" s="159">
        <v>3710000</v>
      </c>
      <c r="H707" s="156">
        <v>4.04</v>
      </c>
      <c r="I707" s="156" t="s">
        <v>25</v>
      </c>
      <c r="J707" s="156" t="s">
        <v>256</v>
      </c>
      <c r="K707" s="156" t="s">
        <v>257</v>
      </c>
      <c r="L707" s="156" t="s">
        <v>258</v>
      </c>
    </row>
    <row r="708" spans="1:12">
      <c r="A708" s="156">
        <v>707</v>
      </c>
      <c r="B708" s="157" t="s">
        <v>311</v>
      </c>
      <c r="C708" s="157" t="s">
        <v>1001</v>
      </c>
      <c r="D708" s="158">
        <v>43213</v>
      </c>
      <c r="E708" s="156" t="s">
        <v>1226</v>
      </c>
      <c r="F708" s="157" t="s">
        <v>1249</v>
      </c>
      <c r="G708" s="159">
        <v>4700000</v>
      </c>
      <c r="H708" s="156">
        <v>6.86</v>
      </c>
      <c r="I708" s="156" t="s">
        <v>255</v>
      </c>
      <c r="J708" s="156" t="s">
        <v>261</v>
      </c>
      <c r="K708" s="156" t="s">
        <v>262</v>
      </c>
      <c r="L708" s="156" t="s">
        <v>263</v>
      </c>
    </row>
    <row r="709" spans="1:12">
      <c r="A709" s="156">
        <v>708</v>
      </c>
      <c r="B709" s="157" t="s">
        <v>271</v>
      </c>
      <c r="C709" s="157" t="s">
        <v>1002</v>
      </c>
      <c r="D709" s="158">
        <v>43827</v>
      </c>
      <c r="E709" s="156" t="s">
        <v>1227</v>
      </c>
      <c r="F709" s="157" t="s">
        <v>1247</v>
      </c>
      <c r="G709" s="159">
        <v>1460000</v>
      </c>
      <c r="H709" s="156">
        <v>7.47</v>
      </c>
      <c r="I709" s="156" t="s">
        <v>255</v>
      </c>
      <c r="J709" s="156" t="s">
        <v>273</v>
      </c>
      <c r="K709" s="156" t="s">
        <v>257</v>
      </c>
      <c r="L709" s="156" t="s">
        <v>274</v>
      </c>
    </row>
    <row r="710" spans="1:12">
      <c r="A710" s="156">
        <v>709</v>
      </c>
      <c r="B710" s="157" t="s">
        <v>264</v>
      </c>
      <c r="C710" s="157" t="s">
        <v>1003</v>
      </c>
      <c r="D710" s="158">
        <v>43486</v>
      </c>
      <c r="E710" s="156" t="s">
        <v>1227</v>
      </c>
      <c r="F710" s="157" t="s">
        <v>1248</v>
      </c>
      <c r="G710" s="159">
        <v>3660000</v>
      </c>
      <c r="H710" s="156">
        <v>9.2799999999999994</v>
      </c>
      <c r="I710" s="156" t="s">
        <v>260</v>
      </c>
      <c r="J710" s="156" t="s">
        <v>289</v>
      </c>
      <c r="K710" s="156" t="s">
        <v>257</v>
      </c>
      <c r="L710" s="156" t="s">
        <v>258</v>
      </c>
    </row>
    <row r="711" spans="1:12">
      <c r="A711" s="156">
        <v>710</v>
      </c>
      <c r="B711" s="157" t="s">
        <v>264</v>
      </c>
      <c r="C711" s="157" t="s">
        <v>1004</v>
      </c>
      <c r="D711" s="158">
        <v>43318</v>
      </c>
      <c r="E711" s="156" t="s">
        <v>1226</v>
      </c>
      <c r="F711" s="157" t="s">
        <v>1250</v>
      </c>
      <c r="G711" s="159">
        <v>2490000</v>
      </c>
      <c r="H711" s="156">
        <v>10.72</v>
      </c>
      <c r="I711" s="156" t="s">
        <v>260</v>
      </c>
      <c r="J711" s="156" t="s">
        <v>282</v>
      </c>
      <c r="K711" s="156" t="s">
        <v>262</v>
      </c>
      <c r="L711" s="156" t="s">
        <v>283</v>
      </c>
    </row>
    <row r="712" spans="1:12">
      <c r="A712" s="156">
        <v>711</v>
      </c>
      <c r="B712" s="157" t="s">
        <v>293</v>
      </c>
      <c r="C712" s="157" t="s">
        <v>1005</v>
      </c>
      <c r="D712" s="158">
        <v>43296</v>
      </c>
      <c r="E712" s="156" t="s">
        <v>1226</v>
      </c>
      <c r="F712" s="157" t="s">
        <v>1247</v>
      </c>
      <c r="G712" s="159">
        <v>2870000</v>
      </c>
      <c r="H712" s="156">
        <v>6.97</v>
      </c>
      <c r="I712" s="156" t="s">
        <v>25</v>
      </c>
      <c r="J712" s="156" t="s">
        <v>282</v>
      </c>
      <c r="K712" s="156" t="s">
        <v>262</v>
      </c>
      <c r="L712" s="156" t="s">
        <v>283</v>
      </c>
    </row>
    <row r="713" spans="1:12">
      <c r="A713" s="156">
        <v>712</v>
      </c>
      <c r="B713" s="157" t="s">
        <v>296</v>
      </c>
      <c r="C713" s="157" t="s">
        <v>1006</v>
      </c>
      <c r="D713" s="158">
        <v>43453</v>
      </c>
      <c r="E713" s="156" t="s">
        <v>1226</v>
      </c>
      <c r="F713" s="157" t="s">
        <v>1247</v>
      </c>
      <c r="G713" s="159">
        <v>2590000</v>
      </c>
      <c r="H713" s="156">
        <v>9.85</v>
      </c>
      <c r="I713" s="156" t="s">
        <v>255</v>
      </c>
      <c r="J713" s="156" t="s">
        <v>326</v>
      </c>
      <c r="K713" s="156" t="s">
        <v>257</v>
      </c>
      <c r="L713" s="156" t="s">
        <v>267</v>
      </c>
    </row>
    <row r="714" spans="1:12">
      <c r="A714" s="156">
        <v>713</v>
      </c>
      <c r="B714" s="157" t="s">
        <v>311</v>
      </c>
      <c r="C714" s="157" t="s">
        <v>1007</v>
      </c>
      <c r="D714" s="158">
        <v>43421</v>
      </c>
      <c r="E714" s="156" t="s">
        <v>1227</v>
      </c>
      <c r="F714" s="157" t="s">
        <v>1250</v>
      </c>
      <c r="G714" s="159">
        <v>2350000</v>
      </c>
      <c r="H714" s="156">
        <v>5.44</v>
      </c>
      <c r="I714" s="156" t="s">
        <v>25</v>
      </c>
      <c r="J714" s="156" t="s">
        <v>278</v>
      </c>
      <c r="K714" s="156" t="s">
        <v>279</v>
      </c>
      <c r="L714" s="156" t="s">
        <v>279</v>
      </c>
    </row>
    <row r="715" spans="1:12">
      <c r="A715" s="156">
        <v>714</v>
      </c>
      <c r="B715" s="157" t="s">
        <v>264</v>
      </c>
      <c r="C715" s="157" t="s">
        <v>1008</v>
      </c>
      <c r="D715" s="158">
        <v>43828</v>
      </c>
      <c r="E715" s="156" t="s">
        <v>1227</v>
      </c>
      <c r="F715" s="157" t="s">
        <v>1249</v>
      </c>
      <c r="G715" s="159">
        <v>3250000</v>
      </c>
      <c r="H715" s="156">
        <v>9.26</v>
      </c>
      <c r="I715" s="156" t="s">
        <v>25</v>
      </c>
      <c r="J715" s="156" t="s">
        <v>295</v>
      </c>
      <c r="K715" s="156" t="s">
        <v>262</v>
      </c>
      <c r="L715" s="156" t="s">
        <v>270</v>
      </c>
    </row>
    <row r="716" spans="1:12">
      <c r="A716" s="156">
        <v>715</v>
      </c>
      <c r="B716" s="157" t="s">
        <v>296</v>
      </c>
      <c r="C716" s="157" t="s">
        <v>1009</v>
      </c>
      <c r="D716" s="158">
        <v>43896</v>
      </c>
      <c r="E716" s="156" t="s">
        <v>1226</v>
      </c>
      <c r="F716" s="157" t="s">
        <v>1247</v>
      </c>
      <c r="G716" s="159">
        <v>3500000</v>
      </c>
      <c r="H716" s="156">
        <v>10.01</v>
      </c>
      <c r="I716" s="156" t="s">
        <v>255</v>
      </c>
      <c r="J716" s="156" t="s">
        <v>304</v>
      </c>
      <c r="K716" s="156" t="s">
        <v>257</v>
      </c>
      <c r="L716" s="156" t="s">
        <v>267</v>
      </c>
    </row>
    <row r="717" spans="1:12">
      <c r="A717" s="156">
        <v>716</v>
      </c>
      <c r="B717" s="157" t="s">
        <v>311</v>
      </c>
      <c r="C717" s="157" t="s">
        <v>1010</v>
      </c>
      <c r="D717" s="158">
        <v>43146</v>
      </c>
      <c r="E717" s="156" t="s">
        <v>1226</v>
      </c>
      <c r="F717" s="157" t="s">
        <v>1247</v>
      </c>
      <c r="G717" s="159">
        <v>3150000</v>
      </c>
      <c r="H717" s="156">
        <v>6.15</v>
      </c>
      <c r="I717" s="156" t="s">
        <v>260</v>
      </c>
      <c r="J717" s="156" t="s">
        <v>269</v>
      </c>
      <c r="K717" s="156" t="s">
        <v>262</v>
      </c>
      <c r="L717" s="156" t="s">
        <v>270</v>
      </c>
    </row>
    <row r="718" spans="1:12">
      <c r="A718" s="156">
        <v>717</v>
      </c>
      <c r="B718" s="157" t="s">
        <v>284</v>
      </c>
      <c r="C718" s="157" t="s">
        <v>1011</v>
      </c>
      <c r="D718" s="158">
        <v>43401</v>
      </c>
      <c r="E718" s="156" t="s">
        <v>1226</v>
      </c>
      <c r="F718" s="157" t="s">
        <v>1247</v>
      </c>
      <c r="G718" s="159">
        <v>1470000</v>
      </c>
      <c r="H718" s="156">
        <v>5.16</v>
      </c>
      <c r="I718" s="156" t="s">
        <v>255</v>
      </c>
      <c r="J718" s="156" t="s">
        <v>319</v>
      </c>
      <c r="K718" s="156" t="s">
        <v>279</v>
      </c>
      <c r="L718" s="156" t="s">
        <v>279</v>
      </c>
    </row>
    <row r="719" spans="1:12">
      <c r="A719" s="156">
        <v>718</v>
      </c>
      <c r="B719" s="157" t="s">
        <v>271</v>
      </c>
      <c r="C719" s="157" t="s">
        <v>1012</v>
      </c>
      <c r="D719" s="158">
        <v>43592</v>
      </c>
      <c r="E719" s="156" t="s">
        <v>1227</v>
      </c>
      <c r="F719" s="157" t="s">
        <v>1258</v>
      </c>
      <c r="G719" s="159">
        <v>1950000</v>
      </c>
      <c r="H719" s="156">
        <v>10.48</v>
      </c>
      <c r="I719" s="156" t="s">
        <v>255</v>
      </c>
      <c r="J719" s="156" t="s">
        <v>329</v>
      </c>
      <c r="K719" s="156" t="s">
        <v>257</v>
      </c>
      <c r="L719" s="156" t="s">
        <v>274</v>
      </c>
    </row>
    <row r="720" spans="1:12">
      <c r="A720" s="156">
        <v>719</v>
      </c>
      <c r="B720" s="157" t="s">
        <v>293</v>
      </c>
      <c r="C720" s="157" t="s">
        <v>1013</v>
      </c>
      <c r="D720" s="158">
        <v>43628</v>
      </c>
      <c r="E720" s="156" t="s">
        <v>1226</v>
      </c>
      <c r="F720" s="157" t="s">
        <v>1249</v>
      </c>
      <c r="G720" s="159">
        <v>2320000</v>
      </c>
      <c r="H720" s="156">
        <v>4.07</v>
      </c>
      <c r="I720" s="156" t="s">
        <v>260</v>
      </c>
      <c r="J720" s="156" t="s">
        <v>286</v>
      </c>
      <c r="K720" s="156" t="s">
        <v>257</v>
      </c>
      <c r="L720" s="156" t="s">
        <v>274</v>
      </c>
    </row>
    <row r="721" spans="1:12">
      <c r="A721" s="156">
        <v>720</v>
      </c>
      <c r="B721" s="157" t="s">
        <v>253</v>
      </c>
      <c r="C721" s="157" t="s">
        <v>1014</v>
      </c>
      <c r="D721" s="158">
        <v>43843</v>
      </c>
      <c r="E721" s="156" t="s">
        <v>1226</v>
      </c>
      <c r="F721" s="157" t="s">
        <v>1247</v>
      </c>
      <c r="G721" s="159">
        <v>3550000</v>
      </c>
      <c r="H721" s="156">
        <v>10.39</v>
      </c>
      <c r="I721" s="156" t="s">
        <v>255</v>
      </c>
      <c r="J721" s="156" t="s">
        <v>304</v>
      </c>
      <c r="K721" s="156" t="s">
        <v>257</v>
      </c>
      <c r="L721" s="156" t="s">
        <v>267</v>
      </c>
    </row>
    <row r="722" spans="1:12">
      <c r="A722" s="156">
        <v>721</v>
      </c>
      <c r="B722" s="157" t="s">
        <v>293</v>
      </c>
      <c r="C722" s="157" t="s">
        <v>1015</v>
      </c>
      <c r="D722" s="158">
        <v>43205</v>
      </c>
      <c r="E722" s="156" t="s">
        <v>1226</v>
      </c>
      <c r="F722" s="157" t="s">
        <v>1249</v>
      </c>
      <c r="G722" s="159">
        <v>2040000</v>
      </c>
      <c r="H722" s="156">
        <v>8.82</v>
      </c>
      <c r="I722" s="156" t="s">
        <v>25</v>
      </c>
      <c r="J722" s="156" t="s">
        <v>278</v>
      </c>
      <c r="K722" s="156" t="s">
        <v>279</v>
      </c>
      <c r="L722" s="156" t="s">
        <v>279</v>
      </c>
    </row>
    <row r="723" spans="1:12">
      <c r="A723" s="156">
        <v>722</v>
      </c>
      <c r="B723" s="157" t="s">
        <v>311</v>
      </c>
      <c r="C723" s="157" t="s">
        <v>1016</v>
      </c>
      <c r="D723" s="158">
        <v>43285</v>
      </c>
      <c r="E723" s="156" t="s">
        <v>1227</v>
      </c>
      <c r="F723" s="157" t="s">
        <v>1249</v>
      </c>
      <c r="G723" s="159">
        <v>4650000</v>
      </c>
      <c r="H723" s="156">
        <v>8.89</v>
      </c>
      <c r="I723" s="156" t="s">
        <v>255</v>
      </c>
      <c r="J723" s="156" t="s">
        <v>308</v>
      </c>
      <c r="K723" s="156" t="s">
        <v>262</v>
      </c>
      <c r="L723" s="156" t="s">
        <v>270</v>
      </c>
    </row>
    <row r="724" spans="1:12">
      <c r="A724" s="156">
        <v>723</v>
      </c>
      <c r="B724" s="157" t="s">
        <v>280</v>
      </c>
      <c r="C724" s="157" t="s">
        <v>1017</v>
      </c>
      <c r="D724" s="158">
        <v>44042</v>
      </c>
      <c r="E724" s="156" t="s">
        <v>1227</v>
      </c>
      <c r="F724" s="157" t="s">
        <v>1248</v>
      </c>
      <c r="G724" s="159">
        <v>4430000</v>
      </c>
      <c r="H724" s="156">
        <v>6.97</v>
      </c>
      <c r="I724" s="156" t="s">
        <v>25</v>
      </c>
      <c r="J724" s="156" t="s">
        <v>329</v>
      </c>
      <c r="K724" s="156" t="s">
        <v>257</v>
      </c>
      <c r="L724" s="156" t="s">
        <v>274</v>
      </c>
    </row>
    <row r="725" spans="1:12">
      <c r="A725" s="156">
        <v>724</v>
      </c>
      <c r="B725" s="157" t="s">
        <v>280</v>
      </c>
      <c r="C725" s="157" t="s">
        <v>1018</v>
      </c>
      <c r="D725" s="158">
        <v>43489</v>
      </c>
      <c r="E725" s="156" t="s">
        <v>1226</v>
      </c>
      <c r="F725" s="157" t="s">
        <v>1249</v>
      </c>
      <c r="G725" s="159">
        <v>2420000</v>
      </c>
      <c r="H725" s="156">
        <v>4.38</v>
      </c>
      <c r="I725" s="156" t="s">
        <v>25</v>
      </c>
      <c r="J725" s="156" t="s">
        <v>329</v>
      </c>
      <c r="K725" s="156" t="s">
        <v>257</v>
      </c>
      <c r="L725" s="156" t="s">
        <v>274</v>
      </c>
    </row>
    <row r="726" spans="1:12">
      <c r="A726" s="156">
        <v>725</v>
      </c>
      <c r="B726" s="157" t="s">
        <v>253</v>
      </c>
      <c r="C726" s="157" t="s">
        <v>1019</v>
      </c>
      <c r="D726" s="158">
        <v>44019</v>
      </c>
      <c r="E726" s="156" t="s">
        <v>1226</v>
      </c>
      <c r="F726" s="157" t="s">
        <v>1250</v>
      </c>
      <c r="G726" s="159">
        <v>4720000</v>
      </c>
      <c r="H726" s="156">
        <v>10.8</v>
      </c>
      <c r="I726" s="156" t="s">
        <v>255</v>
      </c>
      <c r="J726" s="156" t="s">
        <v>308</v>
      </c>
      <c r="K726" s="156" t="s">
        <v>262</v>
      </c>
      <c r="L726" s="156" t="s">
        <v>270</v>
      </c>
    </row>
    <row r="727" spans="1:12">
      <c r="A727" s="156">
        <v>726</v>
      </c>
      <c r="B727" s="157" t="s">
        <v>264</v>
      </c>
      <c r="C727" s="157" t="s">
        <v>1020</v>
      </c>
      <c r="D727" s="158">
        <v>43191</v>
      </c>
      <c r="E727" s="156" t="s">
        <v>1226</v>
      </c>
      <c r="F727" s="157" t="s">
        <v>1247</v>
      </c>
      <c r="G727" s="159">
        <v>3600000</v>
      </c>
      <c r="H727" s="156">
        <v>4.3099999999999996</v>
      </c>
      <c r="I727" s="156" t="s">
        <v>25</v>
      </c>
      <c r="J727" s="156" t="s">
        <v>300</v>
      </c>
      <c r="K727" s="156" t="s">
        <v>262</v>
      </c>
      <c r="L727" s="156" t="s">
        <v>283</v>
      </c>
    </row>
    <row r="728" spans="1:12">
      <c r="A728" s="156">
        <v>727</v>
      </c>
      <c r="B728" s="157" t="s">
        <v>247</v>
      </c>
      <c r="C728" s="157" t="s">
        <v>1021</v>
      </c>
      <c r="D728" s="158">
        <v>44115</v>
      </c>
      <c r="E728" s="156" t="s">
        <v>1226</v>
      </c>
      <c r="F728" s="157" t="s">
        <v>1251</v>
      </c>
      <c r="G728" s="159">
        <v>2220000</v>
      </c>
      <c r="H728" s="156">
        <v>9.0299999999999994</v>
      </c>
      <c r="I728" s="156" t="s">
        <v>260</v>
      </c>
      <c r="J728" s="156" t="s">
        <v>295</v>
      </c>
      <c r="K728" s="156" t="s">
        <v>262</v>
      </c>
      <c r="L728" s="156" t="s">
        <v>270</v>
      </c>
    </row>
    <row r="729" spans="1:12">
      <c r="A729" s="156">
        <v>728</v>
      </c>
      <c r="B729" s="157" t="s">
        <v>287</v>
      </c>
      <c r="C729" s="157" t="s">
        <v>1022</v>
      </c>
      <c r="D729" s="158">
        <v>43163</v>
      </c>
      <c r="E729" s="156" t="s">
        <v>1226</v>
      </c>
      <c r="F729" s="157" t="s">
        <v>1258</v>
      </c>
      <c r="G729" s="159">
        <v>3240000</v>
      </c>
      <c r="H729" s="156">
        <v>9.3800000000000008</v>
      </c>
      <c r="I729" s="156" t="s">
        <v>255</v>
      </c>
      <c r="J729" s="156" t="s">
        <v>332</v>
      </c>
      <c r="K729" s="156" t="s">
        <v>257</v>
      </c>
      <c r="L729" s="156" t="s">
        <v>258</v>
      </c>
    </row>
    <row r="730" spans="1:12">
      <c r="A730" s="156">
        <v>729</v>
      </c>
      <c r="B730" s="157" t="s">
        <v>271</v>
      </c>
      <c r="C730" s="157" t="s">
        <v>1023</v>
      </c>
      <c r="D730" s="158">
        <v>43854</v>
      </c>
      <c r="E730" s="156" t="s">
        <v>1226</v>
      </c>
      <c r="F730" s="157" t="s">
        <v>1250</v>
      </c>
      <c r="G730" s="159">
        <v>4660000</v>
      </c>
      <c r="H730" s="156">
        <v>8.9</v>
      </c>
      <c r="I730" s="156" t="s">
        <v>25</v>
      </c>
      <c r="J730" s="156" t="s">
        <v>261</v>
      </c>
      <c r="K730" s="156" t="s">
        <v>262</v>
      </c>
      <c r="L730" s="156" t="s">
        <v>263</v>
      </c>
    </row>
    <row r="731" spans="1:12">
      <c r="A731" s="156">
        <v>730</v>
      </c>
      <c r="B731" s="157" t="s">
        <v>284</v>
      </c>
      <c r="C731" s="157" t="s">
        <v>1024</v>
      </c>
      <c r="D731" s="158">
        <v>43132</v>
      </c>
      <c r="E731" s="156" t="s">
        <v>1227</v>
      </c>
      <c r="F731" s="157" t="s">
        <v>1248</v>
      </c>
      <c r="G731" s="159">
        <v>4070000</v>
      </c>
      <c r="H731" s="156">
        <v>10.95</v>
      </c>
      <c r="I731" s="156" t="s">
        <v>255</v>
      </c>
      <c r="J731" s="156" t="s">
        <v>256</v>
      </c>
      <c r="K731" s="156" t="s">
        <v>257</v>
      </c>
      <c r="L731" s="156" t="s">
        <v>258</v>
      </c>
    </row>
    <row r="732" spans="1:12">
      <c r="A732" s="156">
        <v>731</v>
      </c>
      <c r="B732" s="157" t="s">
        <v>290</v>
      </c>
      <c r="C732" s="157" t="s">
        <v>1025</v>
      </c>
      <c r="D732" s="158">
        <v>43607</v>
      </c>
      <c r="E732" s="156" t="s">
        <v>1226</v>
      </c>
      <c r="F732" s="157" t="s">
        <v>1249</v>
      </c>
      <c r="G732" s="159">
        <v>4090000</v>
      </c>
      <c r="H732" s="156">
        <v>5.07</v>
      </c>
      <c r="I732" s="156" t="s">
        <v>25</v>
      </c>
      <c r="J732" s="156" t="s">
        <v>308</v>
      </c>
      <c r="K732" s="156" t="s">
        <v>262</v>
      </c>
      <c r="L732" s="156" t="s">
        <v>270</v>
      </c>
    </row>
    <row r="733" spans="1:12">
      <c r="A733" s="156">
        <v>732</v>
      </c>
      <c r="B733" s="157" t="s">
        <v>296</v>
      </c>
      <c r="C733" s="157" t="s">
        <v>1026</v>
      </c>
      <c r="D733" s="158">
        <v>43542</v>
      </c>
      <c r="E733" s="156" t="s">
        <v>1227</v>
      </c>
      <c r="F733" s="157" t="s">
        <v>1258</v>
      </c>
      <c r="G733" s="159">
        <v>1840000</v>
      </c>
      <c r="H733" s="156">
        <v>4.5599999999999996</v>
      </c>
      <c r="I733" s="156" t="s">
        <v>25</v>
      </c>
      <c r="J733" s="156" t="s">
        <v>261</v>
      </c>
      <c r="K733" s="156" t="s">
        <v>262</v>
      </c>
      <c r="L733" s="156" t="s">
        <v>263</v>
      </c>
    </row>
    <row r="734" spans="1:12">
      <c r="A734" s="156">
        <v>733</v>
      </c>
      <c r="B734" s="157" t="s">
        <v>284</v>
      </c>
      <c r="C734" s="157" t="s">
        <v>1027</v>
      </c>
      <c r="D734" s="158">
        <v>43772</v>
      </c>
      <c r="E734" s="156" t="s">
        <v>1227</v>
      </c>
      <c r="F734" s="157" t="s">
        <v>1247</v>
      </c>
      <c r="G734" s="159">
        <v>4300000</v>
      </c>
      <c r="H734" s="156">
        <v>7.42</v>
      </c>
      <c r="I734" s="156" t="s">
        <v>255</v>
      </c>
      <c r="J734" s="156" t="s">
        <v>346</v>
      </c>
      <c r="K734" s="156" t="s">
        <v>262</v>
      </c>
      <c r="L734" s="156" t="s">
        <v>283</v>
      </c>
    </row>
    <row r="735" spans="1:12">
      <c r="A735" s="156">
        <v>734</v>
      </c>
      <c r="B735" s="157" t="s">
        <v>271</v>
      </c>
      <c r="C735" s="157" t="s">
        <v>1028</v>
      </c>
      <c r="D735" s="158">
        <v>43910</v>
      </c>
      <c r="E735" s="156" t="s">
        <v>1227</v>
      </c>
      <c r="F735" s="157" t="s">
        <v>1250</v>
      </c>
      <c r="G735" s="159">
        <v>4460000</v>
      </c>
      <c r="H735" s="156">
        <v>5.62</v>
      </c>
      <c r="I735" s="156" t="s">
        <v>255</v>
      </c>
      <c r="J735" s="156" t="s">
        <v>295</v>
      </c>
      <c r="K735" s="156" t="s">
        <v>262</v>
      </c>
      <c r="L735" s="156" t="s">
        <v>270</v>
      </c>
    </row>
    <row r="736" spans="1:12">
      <c r="A736" s="156">
        <v>735</v>
      </c>
      <c r="B736" s="157" t="s">
        <v>311</v>
      </c>
      <c r="C736" s="157" t="s">
        <v>1029</v>
      </c>
      <c r="D736" s="158">
        <v>43812</v>
      </c>
      <c r="E736" s="156" t="s">
        <v>1226</v>
      </c>
      <c r="F736" s="157" t="s">
        <v>1250</v>
      </c>
      <c r="G736" s="159">
        <v>4870000</v>
      </c>
      <c r="H736" s="156">
        <v>8.16</v>
      </c>
      <c r="I736" s="156" t="s">
        <v>260</v>
      </c>
      <c r="J736" s="156" t="s">
        <v>282</v>
      </c>
      <c r="K736" s="156" t="s">
        <v>262</v>
      </c>
      <c r="L736" s="156" t="s">
        <v>283</v>
      </c>
    </row>
    <row r="737" spans="1:12">
      <c r="A737" s="156">
        <v>736</v>
      </c>
      <c r="B737" s="157" t="s">
        <v>296</v>
      </c>
      <c r="C737" s="157" t="s">
        <v>1030</v>
      </c>
      <c r="D737" s="158">
        <v>43894</v>
      </c>
      <c r="E737" s="156" t="s">
        <v>1226</v>
      </c>
      <c r="F737" s="157" t="s">
        <v>1249</v>
      </c>
      <c r="G737" s="159">
        <v>3920000</v>
      </c>
      <c r="H737" s="156">
        <v>5.31</v>
      </c>
      <c r="I737" s="156" t="s">
        <v>255</v>
      </c>
      <c r="J737" s="156" t="s">
        <v>276</v>
      </c>
      <c r="K737" s="156" t="s">
        <v>262</v>
      </c>
      <c r="L737" s="156" t="s">
        <v>263</v>
      </c>
    </row>
    <row r="738" spans="1:12">
      <c r="A738" s="156">
        <v>737</v>
      </c>
      <c r="B738" s="157" t="s">
        <v>311</v>
      </c>
      <c r="C738" s="157" t="s">
        <v>1031</v>
      </c>
      <c r="D738" s="158">
        <v>43832</v>
      </c>
      <c r="E738" s="156" t="s">
        <v>1226</v>
      </c>
      <c r="F738" s="157" t="s">
        <v>1258</v>
      </c>
      <c r="G738" s="159">
        <v>4930000</v>
      </c>
      <c r="H738" s="156">
        <v>9.41</v>
      </c>
      <c r="I738" s="156" t="s">
        <v>25</v>
      </c>
      <c r="J738" s="156" t="s">
        <v>282</v>
      </c>
      <c r="K738" s="156" t="s">
        <v>262</v>
      </c>
      <c r="L738" s="156" t="s">
        <v>283</v>
      </c>
    </row>
    <row r="739" spans="1:12">
      <c r="A739" s="156">
        <v>738</v>
      </c>
      <c r="B739" s="157" t="s">
        <v>284</v>
      </c>
      <c r="C739" s="157" t="s">
        <v>1032</v>
      </c>
      <c r="D739" s="158">
        <v>43576</v>
      </c>
      <c r="E739" s="156" t="s">
        <v>1227</v>
      </c>
      <c r="F739" s="157" t="s">
        <v>1248</v>
      </c>
      <c r="G739" s="159">
        <v>4160000</v>
      </c>
      <c r="H739" s="156">
        <v>7.33</v>
      </c>
      <c r="I739" s="156" t="s">
        <v>260</v>
      </c>
      <c r="J739" s="156" t="s">
        <v>298</v>
      </c>
      <c r="K739" s="156" t="s">
        <v>262</v>
      </c>
      <c r="L739" s="156" t="s">
        <v>263</v>
      </c>
    </row>
    <row r="740" spans="1:12">
      <c r="A740" s="156">
        <v>739</v>
      </c>
      <c r="B740" s="157" t="s">
        <v>301</v>
      </c>
      <c r="C740" s="157" t="s">
        <v>1033</v>
      </c>
      <c r="D740" s="158">
        <v>43562</v>
      </c>
      <c r="E740" s="156" t="s">
        <v>1227</v>
      </c>
      <c r="F740" s="157" t="s">
        <v>1258</v>
      </c>
      <c r="G740" s="159">
        <v>4030000</v>
      </c>
      <c r="H740" s="156">
        <v>9.56</v>
      </c>
      <c r="I740" s="156" t="s">
        <v>260</v>
      </c>
      <c r="J740" s="156" t="s">
        <v>308</v>
      </c>
      <c r="K740" s="156" t="s">
        <v>262</v>
      </c>
      <c r="L740" s="156" t="s">
        <v>270</v>
      </c>
    </row>
    <row r="741" spans="1:12">
      <c r="A741" s="156">
        <v>740</v>
      </c>
      <c r="B741" s="157" t="s">
        <v>293</v>
      </c>
      <c r="C741" s="157" t="s">
        <v>1034</v>
      </c>
      <c r="D741" s="158">
        <v>43635</v>
      </c>
      <c r="E741" s="156" t="s">
        <v>1227</v>
      </c>
      <c r="F741" s="157" t="s">
        <v>1249</v>
      </c>
      <c r="G741" s="159">
        <v>1450000</v>
      </c>
      <c r="H741" s="156">
        <v>7.93</v>
      </c>
      <c r="I741" s="156" t="s">
        <v>260</v>
      </c>
      <c r="J741" s="156" t="s">
        <v>326</v>
      </c>
      <c r="K741" s="156" t="s">
        <v>257</v>
      </c>
      <c r="L741" s="156" t="s">
        <v>267</v>
      </c>
    </row>
    <row r="742" spans="1:12">
      <c r="A742" s="156">
        <v>741</v>
      </c>
      <c r="B742" s="157" t="s">
        <v>311</v>
      </c>
      <c r="C742" s="157" t="s">
        <v>1035</v>
      </c>
      <c r="D742" s="158">
        <v>43949</v>
      </c>
      <c r="E742" s="156" t="s">
        <v>1226</v>
      </c>
      <c r="F742" s="157" t="s">
        <v>1250</v>
      </c>
      <c r="G742" s="159">
        <v>3560000</v>
      </c>
      <c r="H742" s="156">
        <v>6.93</v>
      </c>
      <c r="I742" s="156" t="s">
        <v>255</v>
      </c>
      <c r="J742" s="156" t="s">
        <v>298</v>
      </c>
      <c r="K742" s="156" t="s">
        <v>262</v>
      </c>
      <c r="L742" s="156" t="s">
        <v>263</v>
      </c>
    </row>
    <row r="743" spans="1:12">
      <c r="A743" s="156">
        <v>742</v>
      </c>
      <c r="B743" s="157" t="s">
        <v>293</v>
      </c>
      <c r="C743" s="157" t="s">
        <v>1036</v>
      </c>
      <c r="D743" s="158">
        <v>43148</v>
      </c>
      <c r="E743" s="156" t="s">
        <v>1226</v>
      </c>
      <c r="F743" s="157" t="s">
        <v>1258</v>
      </c>
      <c r="G743" s="159">
        <v>1570000</v>
      </c>
      <c r="H743" s="156">
        <v>7.03</v>
      </c>
      <c r="I743" s="156" t="s">
        <v>260</v>
      </c>
      <c r="J743" s="156" t="s">
        <v>326</v>
      </c>
      <c r="K743" s="156" t="s">
        <v>257</v>
      </c>
      <c r="L743" s="156" t="s">
        <v>267</v>
      </c>
    </row>
    <row r="744" spans="1:12">
      <c r="A744" s="156">
        <v>743</v>
      </c>
      <c r="B744" s="157" t="s">
        <v>311</v>
      </c>
      <c r="C744" s="157" t="s">
        <v>1037</v>
      </c>
      <c r="D744" s="158">
        <v>43168</v>
      </c>
      <c r="E744" s="156" t="s">
        <v>1226</v>
      </c>
      <c r="F744" s="157" t="s">
        <v>1250</v>
      </c>
      <c r="G744" s="159">
        <v>4550000</v>
      </c>
      <c r="H744" s="156">
        <v>6.44</v>
      </c>
      <c r="I744" s="156" t="s">
        <v>255</v>
      </c>
      <c r="J744" s="156" t="s">
        <v>298</v>
      </c>
      <c r="K744" s="156" t="s">
        <v>262</v>
      </c>
      <c r="L744" s="156" t="s">
        <v>263</v>
      </c>
    </row>
    <row r="745" spans="1:12">
      <c r="A745" s="156">
        <v>744</v>
      </c>
      <c r="B745" s="157" t="s">
        <v>311</v>
      </c>
      <c r="C745" s="157" t="s">
        <v>1038</v>
      </c>
      <c r="D745" s="158">
        <v>43540</v>
      </c>
      <c r="E745" s="156" t="s">
        <v>1226</v>
      </c>
      <c r="F745" s="157" t="s">
        <v>1249</v>
      </c>
      <c r="G745" s="159">
        <v>2710000</v>
      </c>
      <c r="H745" s="156">
        <v>7.75</v>
      </c>
      <c r="I745" s="156" t="s">
        <v>260</v>
      </c>
      <c r="J745" s="156" t="s">
        <v>256</v>
      </c>
      <c r="K745" s="156" t="s">
        <v>257</v>
      </c>
      <c r="L745" s="156" t="s">
        <v>258</v>
      </c>
    </row>
    <row r="746" spans="1:12">
      <c r="A746" s="156">
        <v>745</v>
      </c>
      <c r="B746" s="157" t="s">
        <v>301</v>
      </c>
      <c r="C746" s="157" t="s">
        <v>1039</v>
      </c>
      <c r="D746" s="158">
        <v>43233</v>
      </c>
      <c r="E746" s="156" t="s">
        <v>1227</v>
      </c>
      <c r="F746" s="157" t="s">
        <v>1249</v>
      </c>
      <c r="G746" s="159">
        <v>3800000</v>
      </c>
      <c r="H746" s="156">
        <v>6.78</v>
      </c>
      <c r="I746" s="156" t="s">
        <v>255</v>
      </c>
      <c r="J746" s="156" t="s">
        <v>273</v>
      </c>
      <c r="K746" s="156" t="s">
        <v>257</v>
      </c>
      <c r="L746" s="156" t="s">
        <v>274</v>
      </c>
    </row>
    <row r="747" spans="1:12">
      <c r="A747" s="156">
        <v>746</v>
      </c>
      <c r="B747" s="157" t="s">
        <v>311</v>
      </c>
      <c r="C747" s="157" t="s">
        <v>1040</v>
      </c>
      <c r="D747" s="158">
        <v>43586</v>
      </c>
      <c r="E747" s="156" t="s">
        <v>1227</v>
      </c>
      <c r="F747" s="157" t="s">
        <v>1250</v>
      </c>
      <c r="G747" s="159">
        <v>4200000</v>
      </c>
      <c r="H747" s="156">
        <v>9.77</v>
      </c>
      <c r="I747" s="156" t="s">
        <v>260</v>
      </c>
      <c r="J747" s="156" t="s">
        <v>269</v>
      </c>
      <c r="K747" s="156" t="s">
        <v>262</v>
      </c>
      <c r="L747" s="156" t="s">
        <v>270</v>
      </c>
    </row>
    <row r="748" spans="1:12">
      <c r="A748" s="156">
        <v>747</v>
      </c>
      <c r="B748" s="157" t="s">
        <v>247</v>
      </c>
      <c r="C748" s="157" t="s">
        <v>1041</v>
      </c>
      <c r="D748" s="158">
        <v>43334</v>
      </c>
      <c r="E748" s="156" t="s">
        <v>1226</v>
      </c>
      <c r="F748" s="157" t="s">
        <v>1250</v>
      </c>
      <c r="G748" s="159">
        <v>1900000</v>
      </c>
      <c r="H748" s="156">
        <v>8.1199999999999992</v>
      </c>
      <c r="I748" s="156" t="s">
        <v>255</v>
      </c>
      <c r="J748" s="156" t="s">
        <v>256</v>
      </c>
      <c r="K748" s="156" t="s">
        <v>257</v>
      </c>
      <c r="L748" s="156" t="s">
        <v>258</v>
      </c>
    </row>
    <row r="749" spans="1:12">
      <c r="A749" s="156">
        <v>748</v>
      </c>
      <c r="B749" s="157" t="s">
        <v>290</v>
      </c>
      <c r="C749" s="157" t="s">
        <v>1042</v>
      </c>
      <c r="D749" s="158">
        <v>43104</v>
      </c>
      <c r="E749" s="156" t="s">
        <v>1226</v>
      </c>
      <c r="F749" s="157" t="s">
        <v>1249</v>
      </c>
      <c r="G749" s="159">
        <v>1480000</v>
      </c>
      <c r="H749" s="156">
        <v>10.35</v>
      </c>
      <c r="I749" s="156" t="s">
        <v>25</v>
      </c>
      <c r="J749" s="156" t="s">
        <v>332</v>
      </c>
      <c r="K749" s="156" t="s">
        <v>257</v>
      </c>
      <c r="L749" s="156" t="s">
        <v>258</v>
      </c>
    </row>
    <row r="750" spans="1:12">
      <c r="A750" s="156">
        <v>749</v>
      </c>
      <c r="B750" s="157" t="s">
        <v>306</v>
      </c>
      <c r="C750" s="157" t="s">
        <v>1043</v>
      </c>
      <c r="D750" s="158">
        <v>43694</v>
      </c>
      <c r="E750" s="156" t="s">
        <v>1227</v>
      </c>
      <c r="F750" s="157" t="s">
        <v>1248</v>
      </c>
      <c r="G750" s="159">
        <v>3540000</v>
      </c>
      <c r="H750" s="156">
        <v>7.26</v>
      </c>
      <c r="I750" s="156" t="s">
        <v>25</v>
      </c>
      <c r="J750" s="156" t="s">
        <v>304</v>
      </c>
      <c r="K750" s="156" t="s">
        <v>257</v>
      </c>
      <c r="L750" s="156" t="s">
        <v>267</v>
      </c>
    </row>
    <row r="751" spans="1:12">
      <c r="A751" s="156">
        <v>750</v>
      </c>
      <c r="B751" s="157" t="s">
        <v>280</v>
      </c>
      <c r="C751" s="157" t="s">
        <v>1044</v>
      </c>
      <c r="D751" s="158">
        <v>43272</v>
      </c>
      <c r="E751" s="156" t="s">
        <v>1226</v>
      </c>
      <c r="F751" s="157" t="s">
        <v>1249</v>
      </c>
      <c r="G751" s="159">
        <v>4110000</v>
      </c>
      <c r="H751" s="156">
        <v>10.59</v>
      </c>
      <c r="I751" s="156" t="s">
        <v>25</v>
      </c>
      <c r="J751" s="156" t="s">
        <v>256</v>
      </c>
      <c r="K751" s="156" t="s">
        <v>257</v>
      </c>
      <c r="L751" s="156" t="s">
        <v>258</v>
      </c>
    </row>
    <row r="752" spans="1:12">
      <c r="A752" s="156">
        <v>751</v>
      </c>
      <c r="B752" s="157" t="s">
        <v>311</v>
      </c>
      <c r="C752" s="157" t="s">
        <v>1045</v>
      </c>
      <c r="D752" s="158">
        <v>43708</v>
      </c>
      <c r="E752" s="156" t="s">
        <v>1226</v>
      </c>
      <c r="F752" s="157" t="s">
        <v>1247</v>
      </c>
      <c r="G752" s="159">
        <v>1930000</v>
      </c>
      <c r="H752" s="156">
        <v>7.34</v>
      </c>
      <c r="I752" s="156" t="s">
        <v>260</v>
      </c>
      <c r="J752" s="156" t="s">
        <v>269</v>
      </c>
      <c r="K752" s="156" t="s">
        <v>262</v>
      </c>
      <c r="L752" s="156" t="s">
        <v>270</v>
      </c>
    </row>
    <row r="753" spans="1:12">
      <c r="A753" s="156">
        <v>752</v>
      </c>
      <c r="B753" s="157" t="s">
        <v>293</v>
      </c>
      <c r="C753" s="157" t="s">
        <v>1046</v>
      </c>
      <c r="D753" s="158">
        <v>43505</v>
      </c>
      <c r="E753" s="156" t="s">
        <v>1226</v>
      </c>
      <c r="F753" s="157" t="s">
        <v>1249</v>
      </c>
      <c r="G753" s="159">
        <v>3490000</v>
      </c>
      <c r="H753" s="156">
        <v>6.5</v>
      </c>
      <c r="I753" s="156" t="s">
        <v>255</v>
      </c>
      <c r="J753" s="156" t="s">
        <v>329</v>
      </c>
      <c r="K753" s="156" t="s">
        <v>257</v>
      </c>
      <c r="L753" s="156" t="s">
        <v>274</v>
      </c>
    </row>
    <row r="754" spans="1:12">
      <c r="A754" s="156">
        <v>753</v>
      </c>
      <c r="B754" s="157" t="s">
        <v>293</v>
      </c>
      <c r="C754" s="157" t="s">
        <v>1047</v>
      </c>
      <c r="D754" s="158">
        <v>43709</v>
      </c>
      <c r="E754" s="156" t="s">
        <v>1226</v>
      </c>
      <c r="F754" s="157" t="s">
        <v>1249</v>
      </c>
      <c r="G754" s="159">
        <v>2600000</v>
      </c>
      <c r="H754" s="156">
        <v>9.2899999999999991</v>
      </c>
      <c r="I754" s="156" t="s">
        <v>260</v>
      </c>
      <c r="J754" s="156" t="s">
        <v>332</v>
      </c>
      <c r="K754" s="156" t="s">
        <v>257</v>
      </c>
      <c r="L754" s="156" t="s">
        <v>258</v>
      </c>
    </row>
    <row r="755" spans="1:12">
      <c r="A755" s="156">
        <v>754</v>
      </c>
      <c r="B755" s="157" t="s">
        <v>284</v>
      </c>
      <c r="C755" s="157" t="s">
        <v>1048</v>
      </c>
      <c r="D755" s="158">
        <v>43546</v>
      </c>
      <c r="E755" s="156" t="s">
        <v>1227</v>
      </c>
      <c r="F755" s="157" t="s">
        <v>1247</v>
      </c>
      <c r="G755" s="159">
        <v>2120000</v>
      </c>
      <c r="H755" s="156">
        <v>10.19</v>
      </c>
      <c r="I755" s="156" t="s">
        <v>255</v>
      </c>
      <c r="J755" s="156" t="s">
        <v>329</v>
      </c>
      <c r="K755" s="156" t="s">
        <v>257</v>
      </c>
      <c r="L755" s="156" t="s">
        <v>274</v>
      </c>
    </row>
    <row r="756" spans="1:12">
      <c r="A756" s="156">
        <v>755</v>
      </c>
      <c r="B756" s="157" t="s">
        <v>271</v>
      </c>
      <c r="C756" s="157" t="s">
        <v>1049</v>
      </c>
      <c r="D756" s="158">
        <v>43310</v>
      </c>
      <c r="E756" s="156" t="s">
        <v>1226</v>
      </c>
      <c r="F756" s="157" t="s">
        <v>1248</v>
      </c>
      <c r="G756" s="159">
        <v>1300000</v>
      </c>
      <c r="H756" s="156">
        <v>7.54</v>
      </c>
      <c r="I756" s="156" t="s">
        <v>260</v>
      </c>
      <c r="J756" s="156" t="s">
        <v>276</v>
      </c>
      <c r="K756" s="156" t="s">
        <v>262</v>
      </c>
      <c r="L756" s="156" t="s">
        <v>263</v>
      </c>
    </row>
    <row r="757" spans="1:12">
      <c r="A757" s="156">
        <v>756</v>
      </c>
      <c r="B757" s="157" t="s">
        <v>247</v>
      </c>
      <c r="C757" s="157" t="s">
        <v>1050</v>
      </c>
      <c r="D757" s="158">
        <v>43526</v>
      </c>
      <c r="E757" s="156" t="s">
        <v>1227</v>
      </c>
      <c r="F757" s="157" t="s">
        <v>1258</v>
      </c>
      <c r="G757" s="159">
        <v>3420000</v>
      </c>
      <c r="H757" s="156">
        <v>5.14</v>
      </c>
      <c r="I757" s="156" t="s">
        <v>25</v>
      </c>
      <c r="J757" s="156" t="s">
        <v>295</v>
      </c>
      <c r="K757" s="156" t="s">
        <v>262</v>
      </c>
      <c r="L757" s="156" t="s">
        <v>270</v>
      </c>
    </row>
    <row r="758" spans="1:12">
      <c r="A758" s="156">
        <v>757</v>
      </c>
      <c r="B758" s="157" t="s">
        <v>306</v>
      </c>
      <c r="C758" s="157" t="s">
        <v>1051</v>
      </c>
      <c r="D758" s="158">
        <v>43254</v>
      </c>
      <c r="E758" s="156" t="s">
        <v>1226</v>
      </c>
      <c r="F758" s="157" t="s">
        <v>1250</v>
      </c>
      <c r="G758" s="159">
        <v>1360000</v>
      </c>
      <c r="H758" s="156">
        <v>9.5500000000000007</v>
      </c>
      <c r="I758" s="156" t="s">
        <v>25</v>
      </c>
      <c r="J758" s="156" t="s">
        <v>326</v>
      </c>
      <c r="K758" s="156" t="s">
        <v>257</v>
      </c>
      <c r="L758" s="156" t="s">
        <v>267</v>
      </c>
    </row>
    <row r="759" spans="1:12">
      <c r="A759" s="156">
        <v>758</v>
      </c>
      <c r="B759" s="157" t="s">
        <v>296</v>
      </c>
      <c r="C759" s="157" t="s">
        <v>1052</v>
      </c>
      <c r="D759" s="158">
        <v>43908</v>
      </c>
      <c r="E759" s="156" t="s">
        <v>1226</v>
      </c>
      <c r="F759" s="157" t="s">
        <v>1249</v>
      </c>
      <c r="G759" s="159">
        <v>1750000</v>
      </c>
      <c r="H759" s="156">
        <v>10.88</v>
      </c>
      <c r="I759" s="156" t="s">
        <v>25</v>
      </c>
      <c r="J759" s="156" t="s">
        <v>295</v>
      </c>
      <c r="K759" s="156" t="s">
        <v>262</v>
      </c>
      <c r="L759" s="156" t="s">
        <v>270</v>
      </c>
    </row>
    <row r="760" spans="1:12">
      <c r="A760" s="156">
        <v>759</v>
      </c>
      <c r="B760" s="157" t="s">
        <v>264</v>
      </c>
      <c r="C760" s="157" t="s">
        <v>1053</v>
      </c>
      <c r="D760" s="158">
        <v>43249</v>
      </c>
      <c r="E760" s="156" t="s">
        <v>1226</v>
      </c>
      <c r="F760" s="157" t="s">
        <v>1248</v>
      </c>
      <c r="G760" s="159">
        <v>4620000</v>
      </c>
      <c r="H760" s="156">
        <v>9.6</v>
      </c>
      <c r="I760" s="156" t="s">
        <v>260</v>
      </c>
      <c r="J760" s="156" t="s">
        <v>346</v>
      </c>
      <c r="K760" s="156" t="s">
        <v>262</v>
      </c>
      <c r="L760" s="156" t="s">
        <v>283</v>
      </c>
    </row>
    <row r="761" spans="1:12">
      <c r="A761" s="156">
        <v>760</v>
      </c>
      <c r="B761" s="157" t="s">
        <v>293</v>
      </c>
      <c r="C761" s="157" t="s">
        <v>1054</v>
      </c>
      <c r="D761" s="158">
        <v>43830</v>
      </c>
      <c r="E761" s="156" t="s">
        <v>1226</v>
      </c>
      <c r="F761" s="157" t="s">
        <v>1250</v>
      </c>
      <c r="G761" s="159">
        <v>2930000</v>
      </c>
      <c r="H761" s="156">
        <v>7.51</v>
      </c>
      <c r="I761" s="156" t="s">
        <v>260</v>
      </c>
      <c r="J761" s="156" t="s">
        <v>298</v>
      </c>
      <c r="K761" s="156" t="s">
        <v>262</v>
      </c>
      <c r="L761" s="156" t="s">
        <v>263</v>
      </c>
    </row>
    <row r="762" spans="1:12">
      <c r="A762" s="156">
        <v>761</v>
      </c>
      <c r="B762" s="157" t="s">
        <v>311</v>
      </c>
      <c r="C762" s="157" t="s">
        <v>1055</v>
      </c>
      <c r="D762" s="158">
        <v>43713</v>
      </c>
      <c r="E762" s="156" t="s">
        <v>1226</v>
      </c>
      <c r="F762" s="157" t="s">
        <v>1249</v>
      </c>
      <c r="G762" s="159">
        <v>4910000</v>
      </c>
      <c r="H762" s="156">
        <v>5.21</v>
      </c>
      <c r="I762" s="156" t="s">
        <v>255</v>
      </c>
      <c r="J762" s="156" t="s">
        <v>273</v>
      </c>
      <c r="K762" s="156" t="s">
        <v>257</v>
      </c>
      <c r="L762" s="156" t="s">
        <v>274</v>
      </c>
    </row>
    <row r="763" spans="1:12">
      <c r="A763" s="156">
        <v>762</v>
      </c>
      <c r="B763" s="157" t="s">
        <v>306</v>
      </c>
      <c r="C763" s="157" t="s">
        <v>1056</v>
      </c>
      <c r="D763" s="158">
        <v>43231</v>
      </c>
      <c r="E763" s="156" t="s">
        <v>1227</v>
      </c>
      <c r="F763" s="157" t="s">
        <v>1250</v>
      </c>
      <c r="G763" s="159">
        <v>4810000</v>
      </c>
      <c r="H763" s="156">
        <v>8.26</v>
      </c>
      <c r="I763" s="156" t="s">
        <v>25</v>
      </c>
      <c r="J763" s="156" t="s">
        <v>308</v>
      </c>
      <c r="K763" s="156" t="s">
        <v>262</v>
      </c>
      <c r="L763" s="156" t="s">
        <v>270</v>
      </c>
    </row>
    <row r="764" spans="1:12">
      <c r="A764" s="156">
        <v>763</v>
      </c>
      <c r="B764" s="157" t="s">
        <v>306</v>
      </c>
      <c r="C764" s="157" t="s">
        <v>1057</v>
      </c>
      <c r="D764" s="158">
        <v>43729</v>
      </c>
      <c r="E764" s="156" t="s">
        <v>1226</v>
      </c>
      <c r="F764" s="157" t="s">
        <v>1251</v>
      </c>
      <c r="G764" s="159">
        <v>2370000</v>
      </c>
      <c r="H764" s="156">
        <v>9.35</v>
      </c>
      <c r="I764" s="156" t="s">
        <v>25</v>
      </c>
      <c r="J764" s="156" t="s">
        <v>261</v>
      </c>
      <c r="K764" s="156" t="s">
        <v>262</v>
      </c>
      <c r="L764" s="156" t="s">
        <v>263</v>
      </c>
    </row>
    <row r="765" spans="1:12">
      <c r="A765" s="156">
        <v>764</v>
      </c>
      <c r="B765" s="157" t="s">
        <v>271</v>
      </c>
      <c r="C765" s="157" t="s">
        <v>1058</v>
      </c>
      <c r="D765" s="158">
        <v>43116</v>
      </c>
      <c r="E765" s="156" t="s">
        <v>1227</v>
      </c>
      <c r="F765" s="157" t="s">
        <v>1258</v>
      </c>
      <c r="G765" s="159">
        <v>3080000</v>
      </c>
      <c r="H765" s="156">
        <v>6.03</v>
      </c>
      <c r="I765" s="156" t="s">
        <v>25</v>
      </c>
      <c r="J765" s="156" t="s">
        <v>300</v>
      </c>
      <c r="K765" s="156" t="s">
        <v>262</v>
      </c>
      <c r="L765" s="156" t="s">
        <v>283</v>
      </c>
    </row>
    <row r="766" spans="1:12">
      <c r="A766" s="156">
        <v>765</v>
      </c>
      <c r="B766" s="157" t="s">
        <v>293</v>
      </c>
      <c r="C766" s="157" t="s">
        <v>1059</v>
      </c>
      <c r="D766" s="158">
        <v>43464</v>
      </c>
      <c r="E766" s="156" t="s">
        <v>1226</v>
      </c>
      <c r="F766" s="157" t="s">
        <v>1247</v>
      </c>
      <c r="G766" s="159">
        <v>4320000</v>
      </c>
      <c r="H766" s="156">
        <v>4.99</v>
      </c>
      <c r="I766" s="156" t="s">
        <v>260</v>
      </c>
      <c r="J766" s="156" t="s">
        <v>319</v>
      </c>
      <c r="K766" s="156" t="s">
        <v>279</v>
      </c>
      <c r="L766" s="156" t="s">
        <v>279</v>
      </c>
    </row>
    <row r="767" spans="1:12">
      <c r="A767" s="156">
        <v>766</v>
      </c>
      <c r="B767" s="157" t="s">
        <v>311</v>
      </c>
      <c r="C767" s="157" t="s">
        <v>1060</v>
      </c>
      <c r="D767" s="158">
        <v>43760</v>
      </c>
      <c r="E767" s="156" t="s">
        <v>1226</v>
      </c>
      <c r="F767" s="157" t="s">
        <v>1258</v>
      </c>
      <c r="G767" s="159">
        <v>1590000</v>
      </c>
      <c r="H767" s="156">
        <v>5.42</v>
      </c>
      <c r="I767" s="156" t="s">
        <v>260</v>
      </c>
      <c r="J767" s="156" t="s">
        <v>319</v>
      </c>
      <c r="K767" s="156" t="s">
        <v>279</v>
      </c>
      <c r="L767" s="156" t="s">
        <v>279</v>
      </c>
    </row>
    <row r="768" spans="1:12">
      <c r="A768" s="156">
        <v>767</v>
      </c>
      <c r="B768" s="157" t="s">
        <v>284</v>
      </c>
      <c r="C768" s="157" t="s">
        <v>1061</v>
      </c>
      <c r="D768" s="158">
        <v>44115</v>
      </c>
      <c r="E768" s="156" t="s">
        <v>1226</v>
      </c>
      <c r="F768" s="157" t="s">
        <v>1248</v>
      </c>
      <c r="G768" s="159">
        <v>2040000</v>
      </c>
      <c r="H768" s="156">
        <v>5.52</v>
      </c>
      <c r="I768" s="156" t="s">
        <v>255</v>
      </c>
      <c r="J768" s="156" t="s">
        <v>269</v>
      </c>
      <c r="K768" s="156" t="s">
        <v>262</v>
      </c>
      <c r="L768" s="156" t="s">
        <v>270</v>
      </c>
    </row>
    <row r="769" spans="1:12">
      <c r="A769" s="156">
        <v>768</v>
      </c>
      <c r="B769" s="157" t="s">
        <v>311</v>
      </c>
      <c r="C769" s="157" t="s">
        <v>1062</v>
      </c>
      <c r="D769" s="158">
        <v>43203</v>
      </c>
      <c r="E769" s="156" t="s">
        <v>1227</v>
      </c>
      <c r="F769" s="157" t="s">
        <v>1248</v>
      </c>
      <c r="G769" s="159">
        <v>2190000</v>
      </c>
      <c r="H769" s="156">
        <v>4.75</v>
      </c>
      <c r="I769" s="156" t="s">
        <v>260</v>
      </c>
      <c r="J769" s="156" t="s">
        <v>273</v>
      </c>
      <c r="K769" s="156" t="s">
        <v>257</v>
      </c>
      <c r="L769" s="156" t="s">
        <v>274</v>
      </c>
    </row>
    <row r="770" spans="1:12">
      <c r="A770" s="156">
        <v>769</v>
      </c>
      <c r="B770" s="157" t="s">
        <v>280</v>
      </c>
      <c r="C770" s="157" t="s">
        <v>1063</v>
      </c>
      <c r="D770" s="158">
        <v>43872</v>
      </c>
      <c r="E770" s="156" t="s">
        <v>1226</v>
      </c>
      <c r="F770" s="157" t="s">
        <v>1249</v>
      </c>
      <c r="G770" s="159">
        <v>3150000</v>
      </c>
      <c r="H770" s="156">
        <v>7.61</v>
      </c>
      <c r="I770" s="156" t="s">
        <v>255</v>
      </c>
      <c r="J770" s="156" t="s">
        <v>273</v>
      </c>
      <c r="K770" s="156" t="s">
        <v>257</v>
      </c>
      <c r="L770" s="156" t="s">
        <v>274</v>
      </c>
    </row>
    <row r="771" spans="1:12">
      <c r="A771" s="156">
        <v>770</v>
      </c>
      <c r="B771" s="157" t="s">
        <v>293</v>
      </c>
      <c r="C771" s="157" t="s">
        <v>1064</v>
      </c>
      <c r="D771" s="158">
        <v>43536</v>
      </c>
      <c r="E771" s="156" t="s">
        <v>1226</v>
      </c>
      <c r="F771" s="157" t="s">
        <v>1248</v>
      </c>
      <c r="G771" s="159">
        <v>1930000</v>
      </c>
      <c r="H771" s="156">
        <v>4.66</v>
      </c>
      <c r="I771" s="156" t="s">
        <v>255</v>
      </c>
      <c r="J771" s="156" t="s">
        <v>273</v>
      </c>
      <c r="K771" s="156" t="s">
        <v>257</v>
      </c>
      <c r="L771" s="156" t="s">
        <v>274</v>
      </c>
    </row>
    <row r="772" spans="1:12">
      <c r="A772" s="156">
        <v>771</v>
      </c>
      <c r="B772" s="157" t="s">
        <v>287</v>
      </c>
      <c r="C772" s="157" t="s">
        <v>1065</v>
      </c>
      <c r="D772" s="158">
        <v>43604</v>
      </c>
      <c r="E772" s="156" t="s">
        <v>1226</v>
      </c>
      <c r="F772" s="157" t="s">
        <v>1250</v>
      </c>
      <c r="G772" s="159">
        <v>4340000</v>
      </c>
      <c r="H772" s="156">
        <v>5.65</v>
      </c>
      <c r="I772" s="156" t="s">
        <v>260</v>
      </c>
      <c r="J772" s="156" t="s">
        <v>256</v>
      </c>
      <c r="K772" s="156" t="s">
        <v>257</v>
      </c>
      <c r="L772" s="156" t="s">
        <v>258</v>
      </c>
    </row>
    <row r="773" spans="1:12">
      <c r="A773" s="156">
        <v>772</v>
      </c>
      <c r="B773" s="157" t="s">
        <v>287</v>
      </c>
      <c r="C773" s="157" t="s">
        <v>1066</v>
      </c>
      <c r="D773" s="158">
        <v>44096</v>
      </c>
      <c r="E773" s="156" t="s">
        <v>1226</v>
      </c>
      <c r="F773" s="157" t="s">
        <v>1250</v>
      </c>
      <c r="G773" s="159">
        <v>4260000</v>
      </c>
      <c r="H773" s="156">
        <v>7.09</v>
      </c>
      <c r="I773" s="156" t="s">
        <v>255</v>
      </c>
      <c r="J773" s="156" t="s">
        <v>295</v>
      </c>
      <c r="K773" s="156" t="s">
        <v>262</v>
      </c>
      <c r="L773" s="156" t="s">
        <v>270</v>
      </c>
    </row>
    <row r="774" spans="1:12">
      <c r="A774" s="156">
        <v>773</v>
      </c>
      <c r="B774" s="157" t="s">
        <v>284</v>
      </c>
      <c r="C774" s="157" t="s">
        <v>1067</v>
      </c>
      <c r="D774" s="158">
        <v>44085</v>
      </c>
      <c r="E774" s="156" t="s">
        <v>1226</v>
      </c>
      <c r="F774" s="157" t="s">
        <v>1247</v>
      </c>
      <c r="G774" s="159">
        <v>2720000</v>
      </c>
      <c r="H774" s="156">
        <v>4.74</v>
      </c>
      <c r="I774" s="156" t="s">
        <v>255</v>
      </c>
      <c r="J774" s="156" t="s">
        <v>346</v>
      </c>
      <c r="K774" s="156" t="s">
        <v>262</v>
      </c>
      <c r="L774" s="156" t="s">
        <v>283</v>
      </c>
    </row>
    <row r="775" spans="1:12">
      <c r="A775" s="156">
        <v>774</v>
      </c>
      <c r="B775" s="157" t="s">
        <v>293</v>
      </c>
      <c r="C775" s="157" t="s">
        <v>1068</v>
      </c>
      <c r="D775" s="158">
        <v>44096</v>
      </c>
      <c r="E775" s="156" t="s">
        <v>1226</v>
      </c>
      <c r="F775" s="157" t="s">
        <v>1247</v>
      </c>
      <c r="G775" s="159">
        <v>1470000</v>
      </c>
      <c r="H775" s="156">
        <v>6.45</v>
      </c>
      <c r="I775" s="156" t="s">
        <v>255</v>
      </c>
      <c r="J775" s="156" t="s">
        <v>326</v>
      </c>
      <c r="K775" s="156" t="s">
        <v>257</v>
      </c>
      <c r="L775" s="156" t="s">
        <v>267</v>
      </c>
    </row>
    <row r="776" spans="1:12">
      <c r="A776" s="156">
        <v>775</v>
      </c>
      <c r="B776" s="157" t="s">
        <v>311</v>
      </c>
      <c r="C776" s="157" t="s">
        <v>1069</v>
      </c>
      <c r="D776" s="158">
        <v>43354</v>
      </c>
      <c r="E776" s="156" t="s">
        <v>1227</v>
      </c>
      <c r="F776" s="157" t="s">
        <v>1250</v>
      </c>
      <c r="G776" s="159">
        <v>3180000</v>
      </c>
      <c r="H776" s="156">
        <v>4.04</v>
      </c>
      <c r="I776" s="156" t="s">
        <v>255</v>
      </c>
      <c r="J776" s="156" t="s">
        <v>269</v>
      </c>
      <c r="K776" s="156" t="s">
        <v>262</v>
      </c>
      <c r="L776" s="156" t="s">
        <v>270</v>
      </c>
    </row>
    <row r="777" spans="1:12">
      <c r="A777" s="156">
        <v>776</v>
      </c>
      <c r="B777" s="157" t="s">
        <v>301</v>
      </c>
      <c r="C777" s="157" t="s">
        <v>1070</v>
      </c>
      <c r="D777" s="158">
        <v>43317</v>
      </c>
      <c r="E777" s="156" t="s">
        <v>1226</v>
      </c>
      <c r="F777" s="157" t="s">
        <v>1247</v>
      </c>
      <c r="G777" s="159">
        <v>3620000</v>
      </c>
      <c r="H777" s="156">
        <v>10.11</v>
      </c>
      <c r="I777" s="156" t="s">
        <v>255</v>
      </c>
      <c r="J777" s="156" t="s">
        <v>261</v>
      </c>
      <c r="K777" s="156" t="s">
        <v>262</v>
      </c>
      <c r="L777" s="156" t="s">
        <v>263</v>
      </c>
    </row>
    <row r="778" spans="1:12">
      <c r="A778" s="156">
        <v>777</v>
      </c>
      <c r="B778" s="157" t="s">
        <v>293</v>
      </c>
      <c r="C778" s="157" t="s">
        <v>1071</v>
      </c>
      <c r="D778" s="158">
        <v>43483</v>
      </c>
      <c r="E778" s="156" t="s">
        <v>1226</v>
      </c>
      <c r="F778" s="157" t="s">
        <v>1249</v>
      </c>
      <c r="G778" s="159">
        <v>4980000</v>
      </c>
      <c r="H778" s="156">
        <v>9.8000000000000007</v>
      </c>
      <c r="I778" s="156" t="s">
        <v>260</v>
      </c>
      <c r="J778" s="156" t="s">
        <v>276</v>
      </c>
      <c r="K778" s="156" t="s">
        <v>262</v>
      </c>
      <c r="L778" s="156" t="s">
        <v>263</v>
      </c>
    </row>
    <row r="779" spans="1:12">
      <c r="A779" s="156">
        <v>778</v>
      </c>
      <c r="B779" s="157" t="s">
        <v>293</v>
      </c>
      <c r="C779" s="157" t="s">
        <v>1072</v>
      </c>
      <c r="D779" s="158">
        <v>43482</v>
      </c>
      <c r="E779" s="156" t="s">
        <v>1226</v>
      </c>
      <c r="F779" s="157" t="s">
        <v>1247</v>
      </c>
      <c r="G779" s="159">
        <v>4390000</v>
      </c>
      <c r="H779" s="156">
        <v>6.34</v>
      </c>
      <c r="I779" s="156" t="s">
        <v>25</v>
      </c>
      <c r="J779" s="156" t="s">
        <v>276</v>
      </c>
      <c r="K779" s="156" t="s">
        <v>262</v>
      </c>
      <c r="L779" s="156" t="s">
        <v>263</v>
      </c>
    </row>
    <row r="780" spans="1:12">
      <c r="A780" s="156">
        <v>779</v>
      </c>
      <c r="B780" s="157" t="s">
        <v>311</v>
      </c>
      <c r="C780" s="157" t="s">
        <v>1073</v>
      </c>
      <c r="D780" s="158">
        <v>43112</v>
      </c>
      <c r="E780" s="156" t="s">
        <v>1227</v>
      </c>
      <c r="F780" s="157" t="s">
        <v>1251</v>
      </c>
      <c r="G780" s="159">
        <v>2450000</v>
      </c>
      <c r="H780" s="156">
        <v>10.24</v>
      </c>
      <c r="I780" s="156" t="s">
        <v>260</v>
      </c>
      <c r="J780" s="156" t="s">
        <v>289</v>
      </c>
      <c r="K780" s="156" t="s">
        <v>257</v>
      </c>
      <c r="L780" s="156" t="s">
        <v>258</v>
      </c>
    </row>
    <row r="781" spans="1:12">
      <c r="A781" s="156">
        <v>780</v>
      </c>
      <c r="B781" s="157" t="s">
        <v>301</v>
      </c>
      <c r="C781" s="157" t="s">
        <v>1074</v>
      </c>
      <c r="D781" s="158">
        <v>43871</v>
      </c>
      <c r="E781" s="156" t="s">
        <v>1226</v>
      </c>
      <c r="F781" s="157" t="s">
        <v>1249</v>
      </c>
      <c r="G781" s="159">
        <v>2280000</v>
      </c>
      <c r="H781" s="156">
        <v>6.33</v>
      </c>
      <c r="I781" s="156" t="s">
        <v>25</v>
      </c>
      <c r="J781" s="156" t="s">
        <v>304</v>
      </c>
      <c r="K781" s="156" t="s">
        <v>257</v>
      </c>
      <c r="L781" s="156" t="s">
        <v>267</v>
      </c>
    </row>
    <row r="782" spans="1:12">
      <c r="A782" s="156">
        <v>781</v>
      </c>
      <c r="B782" s="157" t="s">
        <v>293</v>
      </c>
      <c r="C782" s="157" t="s">
        <v>1075</v>
      </c>
      <c r="D782" s="158">
        <v>44066</v>
      </c>
      <c r="E782" s="156" t="s">
        <v>1226</v>
      </c>
      <c r="F782" s="157" t="s">
        <v>1258</v>
      </c>
      <c r="G782" s="159">
        <v>2400000</v>
      </c>
      <c r="H782" s="156">
        <v>7.8</v>
      </c>
      <c r="I782" s="156" t="s">
        <v>255</v>
      </c>
      <c r="J782" s="156" t="s">
        <v>278</v>
      </c>
      <c r="K782" s="156" t="s">
        <v>279</v>
      </c>
      <c r="L782" s="156" t="s">
        <v>279</v>
      </c>
    </row>
    <row r="783" spans="1:12">
      <c r="A783" s="156">
        <v>782</v>
      </c>
      <c r="B783" s="157" t="s">
        <v>284</v>
      </c>
      <c r="C783" s="157" t="s">
        <v>1076</v>
      </c>
      <c r="D783" s="158">
        <v>43728</v>
      </c>
      <c r="E783" s="156" t="s">
        <v>1226</v>
      </c>
      <c r="F783" s="157" t="s">
        <v>1249</v>
      </c>
      <c r="G783" s="159">
        <v>2310000</v>
      </c>
      <c r="H783" s="156">
        <v>5.43</v>
      </c>
      <c r="I783" s="156" t="s">
        <v>25</v>
      </c>
      <c r="J783" s="156" t="s">
        <v>300</v>
      </c>
      <c r="K783" s="156" t="s">
        <v>262</v>
      </c>
      <c r="L783" s="156" t="s">
        <v>283</v>
      </c>
    </row>
    <row r="784" spans="1:12">
      <c r="A784" s="156">
        <v>783</v>
      </c>
      <c r="B784" s="157" t="s">
        <v>284</v>
      </c>
      <c r="C784" s="157" t="s">
        <v>1077</v>
      </c>
      <c r="D784" s="158">
        <v>43929</v>
      </c>
      <c r="E784" s="156" t="s">
        <v>1226</v>
      </c>
      <c r="F784" s="157" t="s">
        <v>1248</v>
      </c>
      <c r="G784" s="159">
        <v>2100000</v>
      </c>
      <c r="H784" s="156">
        <v>4.78</v>
      </c>
      <c r="I784" s="156" t="s">
        <v>255</v>
      </c>
      <c r="J784" s="156" t="s">
        <v>273</v>
      </c>
      <c r="K784" s="156" t="s">
        <v>257</v>
      </c>
      <c r="L784" s="156" t="s">
        <v>274</v>
      </c>
    </row>
    <row r="785" spans="1:12">
      <c r="A785" s="156">
        <v>784</v>
      </c>
      <c r="B785" s="157" t="s">
        <v>311</v>
      </c>
      <c r="C785" s="157" t="s">
        <v>1078</v>
      </c>
      <c r="D785" s="158">
        <v>43141</v>
      </c>
      <c r="E785" s="156" t="s">
        <v>1226</v>
      </c>
      <c r="F785" s="157" t="s">
        <v>1258</v>
      </c>
      <c r="G785" s="159">
        <v>2040000</v>
      </c>
      <c r="H785" s="156">
        <v>9.43</v>
      </c>
      <c r="I785" s="156" t="s">
        <v>255</v>
      </c>
      <c r="J785" s="156" t="s">
        <v>298</v>
      </c>
      <c r="K785" s="156" t="s">
        <v>262</v>
      </c>
      <c r="L785" s="156" t="s">
        <v>263</v>
      </c>
    </row>
    <row r="786" spans="1:12">
      <c r="A786" s="156">
        <v>785</v>
      </c>
      <c r="B786" s="157" t="s">
        <v>287</v>
      </c>
      <c r="C786" s="157" t="s">
        <v>1079</v>
      </c>
      <c r="D786" s="158">
        <v>43679</v>
      </c>
      <c r="E786" s="156" t="s">
        <v>1226</v>
      </c>
      <c r="F786" s="157" t="s">
        <v>1249</v>
      </c>
      <c r="G786" s="159">
        <v>2850000</v>
      </c>
      <c r="H786" s="156">
        <v>6.78</v>
      </c>
      <c r="I786" s="156" t="s">
        <v>25</v>
      </c>
      <c r="J786" s="156" t="s">
        <v>295</v>
      </c>
      <c r="K786" s="156" t="s">
        <v>262</v>
      </c>
      <c r="L786" s="156" t="s">
        <v>270</v>
      </c>
    </row>
    <row r="787" spans="1:12">
      <c r="A787" s="156">
        <v>786</v>
      </c>
      <c r="B787" s="157" t="s">
        <v>284</v>
      </c>
      <c r="C787" s="157" t="s">
        <v>1080</v>
      </c>
      <c r="D787" s="158">
        <v>43987</v>
      </c>
      <c r="E787" s="156" t="s">
        <v>1227</v>
      </c>
      <c r="F787" s="157" t="s">
        <v>1248</v>
      </c>
      <c r="G787" s="159">
        <v>1380000</v>
      </c>
      <c r="H787" s="156">
        <v>10.65</v>
      </c>
      <c r="I787" s="156" t="s">
        <v>255</v>
      </c>
      <c r="J787" s="156" t="s">
        <v>300</v>
      </c>
      <c r="K787" s="156" t="s">
        <v>262</v>
      </c>
      <c r="L787" s="156" t="s">
        <v>283</v>
      </c>
    </row>
    <row r="788" spans="1:12">
      <c r="A788" s="156">
        <v>787</v>
      </c>
      <c r="B788" s="157" t="s">
        <v>296</v>
      </c>
      <c r="C788" s="157" t="s">
        <v>1081</v>
      </c>
      <c r="D788" s="158">
        <v>43714</v>
      </c>
      <c r="E788" s="156" t="s">
        <v>1226</v>
      </c>
      <c r="F788" s="157" t="s">
        <v>1249</v>
      </c>
      <c r="G788" s="159">
        <v>4820000</v>
      </c>
      <c r="H788" s="156">
        <v>4.76</v>
      </c>
      <c r="I788" s="156" t="s">
        <v>255</v>
      </c>
      <c r="J788" s="156" t="s">
        <v>304</v>
      </c>
      <c r="K788" s="156" t="s">
        <v>257</v>
      </c>
      <c r="L788" s="156" t="s">
        <v>267</v>
      </c>
    </row>
    <row r="789" spans="1:12">
      <c r="A789" s="156">
        <v>788</v>
      </c>
      <c r="B789" s="157" t="s">
        <v>293</v>
      </c>
      <c r="C789" s="157" t="s">
        <v>1082</v>
      </c>
      <c r="D789" s="158">
        <v>43583</v>
      </c>
      <c r="E789" s="156" t="s">
        <v>1227</v>
      </c>
      <c r="F789" s="157" t="s">
        <v>1250</v>
      </c>
      <c r="G789" s="159">
        <v>2630000</v>
      </c>
      <c r="H789" s="156">
        <v>7.1</v>
      </c>
      <c r="I789" s="156" t="s">
        <v>260</v>
      </c>
      <c r="J789" s="156" t="s">
        <v>269</v>
      </c>
      <c r="K789" s="156" t="s">
        <v>262</v>
      </c>
      <c r="L789" s="156" t="s">
        <v>270</v>
      </c>
    </row>
    <row r="790" spans="1:12">
      <c r="A790" s="156">
        <v>789</v>
      </c>
      <c r="B790" s="157" t="s">
        <v>311</v>
      </c>
      <c r="C790" s="157" t="s">
        <v>1083</v>
      </c>
      <c r="D790" s="158">
        <v>43752</v>
      </c>
      <c r="E790" s="156" t="s">
        <v>1227</v>
      </c>
      <c r="F790" s="157" t="s">
        <v>1248</v>
      </c>
      <c r="G790" s="159">
        <v>3720000</v>
      </c>
      <c r="H790" s="156">
        <v>10.52</v>
      </c>
      <c r="I790" s="156" t="s">
        <v>260</v>
      </c>
      <c r="J790" s="156" t="s">
        <v>269</v>
      </c>
      <c r="K790" s="156" t="s">
        <v>262</v>
      </c>
      <c r="L790" s="156" t="s">
        <v>270</v>
      </c>
    </row>
    <row r="791" spans="1:12">
      <c r="A791" s="156">
        <v>790</v>
      </c>
      <c r="B791" s="157" t="s">
        <v>311</v>
      </c>
      <c r="C791" s="157" t="s">
        <v>1084</v>
      </c>
      <c r="D791" s="158">
        <v>44100</v>
      </c>
      <c r="E791" s="156" t="s">
        <v>1226</v>
      </c>
      <c r="F791" s="157" t="s">
        <v>1249</v>
      </c>
      <c r="G791" s="159">
        <v>2090000</v>
      </c>
      <c r="H791" s="156">
        <v>6.21</v>
      </c>
      <c r="I791" s="156" t="s">
        <v>25</v>
      </c>
      <c r="J791" s="156" t="s">
        <v>304</v>
      </c>
      <c r="K791" s="156" t="s">
        <v>257</v>
      </c>
      <c r="L791" s="156" t="s">
        <v>267</v>
      </c>
    </row>
    <row r="792" spans="1:12">
      <c r="A792" s="156">
        <v>791</v>
      </c>
      <c r="B792" s="157" t="s">
        <v>290</v>
      </c>
      <c r="C792" s="157" t="s">
        <v>1085</v>
      </c>
      <c r="D792" s="158">
        <v>43856</v>
      </c>
      <c r="E792" s="156" t="s">
        <v>1226</v>
      </c>
      <c r="F792" s="157" t="s">
        <v>1258</v>
      </c>
      <c r="G792" s="159">
        <v>1600000</v>
      </c>
      <c r="H792" s="156">
        <v>9.2200000000000006</v>
      </c>
      <c r="I792" s="156" t="s">
        <v>260</v>
      </c>
      <c r="J792" s="156" t="s">
        <v>261</v>
      </c>
      <c r="K792" s="156" t="s">
        <v>262</v>
      </c>
      <c r="L792" s="156" t="s">
        <v>263</v>
      </c>
    </row>
    <row r="793" spans="1:12">
      <c r="A793" s="156">
        <v>792</v>
      </c>
      <c r="B793" s="157" t="s">
        <v>311</v>
      </c>
      <c r="C793" s="157" t="s">
        <v>1086</v>
      </c>
      <c r="D793" s="158">
        <v>43801</v>
      </c>
      <c r="E793" s="156" t="s">
        <v>1226</v>
      </c>
      <c r="F793" s="157" t="s">
        <v>1250</v>
      </c>
      <c r="G793" s="159">
        <v>3770000</v>
      </c>
      <c r="H793" s="156">
        <v>7.86</v>
      </c>
      <c r="I793" s="156" t="s">
        <v>25</v>
      </c>
      <c r="J793" s="156" t="s">
        <v>261</v>
      </c>
      <c r="K793" s="156" t="s">
        <v>262</v>
      </c>
      <c r="L793" s="156" t="s">
        <v>263</v>
      </c>
    </row>
    <row r="794" spans="1:12">
      <c r="A794" s="156">
        <v>793</v>
      </c>
      <c r="B794" s="157" t="s">
        <v>311</v>
      </c>
      <c r="C794" s="157" t="s">
        <v>1087</v>
      </c>
      <c r="D794" s="158">
        <v>43993</v>
      </c>
      <c r="E794" s="156" t="s">
        <v>1226</v>
      </c>
      <c r="F794" s="157" t="s">
        <v>1250</v>
      </c>
      <c r="G794" s="159">
        <v>3270000</v>
      </c>
      <c r="H794" s="156">
        <v>7.58</v>
      </c>
      <c r="I794" s="156" t="s">
        <v>255</v>
      </c>
      <c r="J794" s="156" t="s">
        <v>346</v>
      </c>
      <c r="K794" s="156" t="s">
        <v>262</v>
      </c>
      <c r="L794" s="156" t="s">
        <v>283</v>
      </c>
    </row>
    <row r="795" spans="1:12">
      <c r="A795" s="156">
        <v>794</v>
      </c>
      <c r="B795" s="157" t="s">
        <v>306</v>
      </c>
      <c r="C795" s="157" t="s">
        <v>1088</v>
      </c>
      <c r="D795" s="158">
        <v>43977</v>
      </c>
      <c r="E795" s="156" t="s">
        <v>1226</v>
      </c>
      <c r="F795" s="157" t="s">
        <v>1248</v>
      </c>
      <c r="G795" s="159">
        <v>3590000</v>
      </c>
      <c r="H795" s="156">
        <v>6.54</v>
      </c>
      <c r="I795" s="156" t="s">
        <v>25</v>
      </c>
      <c r="J795" s="156" t="s">
        <v>289</v>
      </c>
      <c r="K795" s="156" t="s">
        <v>257</v>
      </c>
      <c r="L795" s="156" t="s">
        <v>258</v>
      </c>
    </row>
    <row r="796" spans="1:12">
      <c r="A796" s="156">
        <v>795</v>
      </c>
      <c r="B796" s="157" t="s">
        <v>311</v>
      </c>
      <c r="C796" s="157" t="s">
        <v>1089</v>
      </c>
      <c r="D796" s="158">
        <v>43584</v>
      </c>
      <c r="E796" s="156" t="s">
        <v>1227</v>
      </c>
      <c r="F796" s="157" t="s">
        <v>1248</v>
      </c>
      <c r="G796" s="159">
        <v>2880000</v>
      </c>
      <c r="H796" s="156">
        <v>9.25</v>
      </c>
      <c r="I796" s="156" t="s">
        <v>25</v>
      </c>
      <c r="J796" s="156" t="s">
        <v>308</v>
      </c>
      <c r="K796" s="156" t="s">
        <v>262</v>
      </c>
      <c r="L796" s="156" t="s">
        <v>270</v>
      </c>
    </row>
    <row r="797" spans="1:12">
      <c r="A797" s="156">
        <v>796</v>
      </c>
      <c r="B797" s="157" t="s">
        <v>301</v>
      </c>
      <c r="C797" s="157" t="s">
        <v>1090</v>
      </c>
      <c r="D797" s="158">
        <v>43401</v>
      </c>
      <c r="E797" s="156" t="s">
        <v>1226</v>
      </c>
      <c r="F797" s="157" t="s">
        <v>1258</v>
      </c>
      <c r="G797" s="159">
        <v>3650000</v>
      </c>
      <c r="H797" s="156">
        <v>10.16</v>
      </c>
      <c r="I797" s="156" t="s">
        <v>255</v>
      </c>
      <c r="J797" s="156" t="s">
        <v>269</v>
      </c>
      <c r="K797" s="156" t="s">
        <v>262</v>
      </c>
      <c r="L797" s="156" t="s">
        <v>270</v>
      </c>
    </row>
    <row r="798" spans="1:12">
      <c r="A798" s="156">
        <v>797</v>
      </c>
      <c r="B798" s="157" t="s">
        <v>284</v>
      </c>
      <c r="C798" s="157" t="s">
        <v>1091</v>
      </c>
      <c r="D798" s="158">
        <v>43859</v>
      </c>
      <c r="E798" s="156" t="s">
        <v>1226</v>
      </c>
      <c r="F798" s="157" t="s">
        <v>1249</v>
      </c>
      <c r="G798" s="159">
        <v>1490000</v>
      </c>
      <c r="H798" s="156">
        <v>5.05</v>
      </c>
      <c r="I798" s="156" t="s">
        <v>25</v>
      </c>
      <c r="J798" s="156" t="s">
        <v>308</v>
      </c>
      <c r="K798" s="156" t="s">
        <v>262</v>
      </c>
      <c r="L798" s="156" t="s">
        <v>270</v>
      </c>
    </row>
    <row r="799" spans="1:12">
      <c r="A799" s="156">
        <v>798</v>
      </c>
      <c r="B799" s="157" t="s">
        <v>293</v>
      </c>
      <c r="C799" s="157" t="s">
        <v>1092</v>
      </c>
      <c r="D799" s="158">
        <v>43910</v>
      </c>
      <c r="E799" s="156" t="s">
        <v>1226</v>
      </c>
      <c r="F799" s="157" t="s">
        <v>1248</v>
      </c>
      <c r="G799" s="159">
        <v>3910000</v>
      </c>
      <c r="H799" s="156">
        <v>7.67</v>
      </c>
      <c r="I799" s="156" t="s">
        <v>255</v>
      </c>
      <c r="J799" s="156" t="s">
        <v>329</v>
      </c>
      <c r="K799" s="156" t="s">
        <v>257</v>
      </c>
      <c r="L799" s="156" t="s">
        <v>274</v>
      </c>
    </row>
    <row r="800" spans="1:12">
      <c r="A800" s="156">
        <v>799</v>
      </c>
      <c r="B800" s="157" t="s">
        <v>264</v>
      </c>
      <c r="C800" s="157" t="s">
        <v>1093</v>
      </c>
      <c r="D800" s="158">
        <v>43260</v>
      </c>
      <c r="E800" s="156" t="s">
        <v>1226</v>
      </c>
      <c r="F800" s="157" t="s">
        <v>1249</v>
      </c>
      <c r="G800" s="159">
        <v>3750000</v>
      </c>
      <c r="H800" s="156">
        <v>10.93</v>
      </c>
      <c r="I800" s="156" t="s">
        <v>255</v>
      </c>
      <c r="J800" s="156" t="s">
        <v>295</v>
      </c>
      <c r="K800" s="156" t="s">
        <v>262</v>
      </c>
      <c r="L800" s="156" t="s">
        <v>270</v>
      </c>
    </row>
    <row r="801" spans="1:12">
      <c r="A801" s="156">
        <v>800</v>
      </c>
      <c r="B801" s="157" t="s">
        <v>311</v>
      </c>
      <c r="C801" s="157" t="s">
        <v>1094</v>
      </c>
      <c r="D801" s="158">
        <v>43353</v>
      </c>
      <c r="E801" s="156" t="s">
        <v>1226</v>
      </c>
      <c r="F801" s="157" t="s">
        <v>1258</v>
      </c>
      <c r="G801" s="159">
        <v>5000000</v>
      </c>
      <c r="H801" s="156">
        <v>6.53</v>
      </c>
      <c r="I801" s="156" t="s">
        <v>255</v>
      </c>
      <c r="J801" s="156" t="s">
        <v>282</v>
      </c>
      <c r="K801" s="156" t="s">
        <v>262</v>
      </c>
      <c r="L801" s="156" t="s">
        <v>283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C1167-065F-4E47-99B8-6838BE038FC3}">
  <sheetPr>
    <tabColor rgb="FFFF5050"/>
  </sheetPr>
  <dimension ref="A1:I801"/>
  <sheetViews>
    <sheetView topLeftCell="B1" workbookViewId="0">
      <selection activeCell="K2" sqref="K2:M20"/>
    </sheetView>
  </sheetViews>
  <sheetFormatPr defaultRowHeight="14.4"/>
  <cols>
    <col min="1" max="1" width="10.44140625" bestFit="1" customWidth="1"/>
    <col min="2" max="2" width="20.5546875" bestFit="1" customWidth="1"/>
    <col min="3" max="3" width="16.44140625" bestFit="1" customWidth="1"/>
    <col min="4" max="4" width="15.33203125" bestFit="1" customWidth="1"/>
    <col min="5" max="5" width="11" bestFit="1" customWidth="1"/>
    <col min="6" max="6" width="5.44140625" bestFit="1" customWidth="1"/>
    <col min="7" max="7" width="6.88671875" bestFit="1" customWidth="1"/>
    <col min="8" max="8" width="20.33203125" customWidth="1"/>
    <col min="9" max="9" width="8.109375" bestFit="1" customWidth="1"/>
    <col min="11" max="11" width="12" bestFit="1" customWidth="1"/>
    <col min="12" max="12" width="16.109375" bestFit="1" customWidth="1"/>
    <col min="13" max="13" width="21.5546875" bestFit="1" customWidth="1"/>
  </cols>
  <sheetData>
    <row r="1" spans="1:9" ht="15.6">
      <c r="A1" s="161" t="s">
        <v>1229</v>
      </c>
      <c r="B1" s="162" t="s">
        <v>1170</v>
      </c>
      <c r="C1" s="162" t="s">
        <v>1183</v>
      </c>
      <c r="D1" s="162" t="s">
        <v>1252</v>
      </c>
      <c r="E1" s="163" t="s">
        <v>1253</v>
      </c>
      <c r="F1" s="163" t="s">
        <v>1205</v>
      </c>
      <c r="G1" s="163" t="s">
        <v>1254</v>
      </c>
      <c r="H1" s="163" t="s">
        <v>1255</v>
      </c>
      <c r="I1" s="164" t="s">
        <v>1230</v>
      </c>
    </row>
    <row r="2" spans="1:9">
      <c r="A2" s="165">
        <v>1</v>
      </c>
      <c r="B2" s="166" t="s">
        <v>1095</v>
      </c>
      <c r="C2" s="166" t="s">
        <v>1096</v>
      </c>
      <c r="D2" s="166" t="s">
        <v>1097</v>
      </c>
      <c r="E2" s="167">
        <v>9</v>
      </c>
      <c r="F2" s="168">
        <v>5.17</v>
      </c>
      <c r="G2" s="167" t="s">
        <v>1259</v>
      </c>
      <c r="H2" s="167" t="s">
        <v>1257</v>
      </c>
      <c r="I2" s="169">
        <v>50</v>
      </c>
    </row>
    <row r="3" spans="1:9">
      <c r="A3" s="165">
        <v>2</v>
      </c>
      <c r="B3" s="166" t="s">
        <v>1098</v>
      </c>
      <c r="C3" s="166" t="s">
        <v>1099</v>
      </c>
      <c r="D3" s="166" t="s">
        <v>1100</v>
      </c>
      <c r="E3" s="167">
        <v>1</v>
      </c>
      <c r="F3" s="168">
        <v>7.05</v>
      </c>
      <c r="G3" s="167" t="s">
        <v>1259</v>
      </c>
      <c r="H3" s="167" t="s">
        <v>1257</v>
      </c>
      <c r="I3" s="169">
        <v>53</v>
      </c>
    </row>
    <row r="4" spans="1:9">
      <c r="A4" s="165">
        <v>3</v>
      </c>
      <c r="B4" s="166" t="s">
        <v>1101</v>
      </c>
      <c r="C4" s="166" t="s">
        <v>1102</v>
      </c>
      <c r="D4" s="166" t="s">
        <v>1103</v>
      </c>
      <c r="E4" s="167">
        <v>2</v>
      </c>
      <c r="F4" s="168">
        <v>8.9499999999999993</v>
      </c>
      <c r="G4" s="167" t="s">
        <v>1260</v>
      </c>
      <c r="H4" s="167" t="s">
        <v>1257</v>
      </c>
      <c r="I4" s="169">
        <v>46</v>
      </c>
    </row>
    <row r="5" spans="1:9">
      <c r="A5" s="165">
        <v>4</v>
      </c>
      <c r="B5" s="166" t="s">
        <v>1098</v>
      </c>
      <c r="C5" s="166" t="s">
        <v>1099</v>
      </c>
      <c r="D5" s="166" t="s">
        <v>1103</v>
      </c>
      <c r="E5" s="167">
        <v>10</v>
      </c>
      <c r="F5" s="168">
        <v>6.2</v>
      </c>
      <c r="G5" s="167" t="s">
        <v>1260</v>
      </c>
      <c r="H5" s="167" t="s">
        <v>1257</v>
      </c>
      <c r="I5" s="169">
        <v>52</v>
      </c>
    </row>
    <row r="6" spans="1:9">
      <c r="A6" s="165">
        <v>5</v>
      </c>
      <c r="B6" s="166" t="s">
        <v>1104</v>
      </c>
      <c r="C6" s="166" t="s">
        <v>1099</v>
      </c>
      <c r="D6" s="166" t="s">
        <v>1105</v>
      </c>
      <c r="E6" s="167">
        <v>6</v>
      </c>
      <c r="F6" s="168">
        <v>5.27</v>
      </c>
      <c r="G6" s="167" t="s">
        <v>1259</v>
      </c>
      <c r="H6" s="167" t="s">
        <v>1256</v>
      </c>
      <c r="I6" s="169">
        <v>59</v>
      </c>
    </row>
    <row r="7" spans="1:9">
      <c r="A7" s="165">
        <v>6</v>
      </c>
      <c r="B7" s="166" t="s">
        <v>205</v>
      </c>
      <c r="C7" s="166" t="s">
        <v>1096</v>
      </c>
      <c r="D7" s="166" t="s">
        <v>1103</v>
      </c>
      <c r="E7" s="167">
        <v>8</v>
      </c>
      <c r="F7" s="168">
        <v>9.36</v>
      </c>
      <c r="G7" s="167" t="s">
        <v>1260</v>
      </c>
      <c r="H7" s="167" t="s">
        <v>1257</v>
      </c>
      <c r="I7" s="169">
        <v>53</v>
      </c>
    </row>
    <row r="8" spans="1:9">
      <c r="A8" s="165">
        <v>7</v>
      </c>
      <c r="B8" s="166" t="s">
        <v>1106</v>
      </c>
      <c r="C8" s="166" t="s">
        <v>1096</v>
      </c>
      <c r="D8" s="166" t="s">
        <v>1097</v>
      </c>
      <c r="E8" s="167">
        <v>7</v>
      </c>
      <c r="F8" s="168">
        <v>9.86</v>
      </c>
      <c r="G8" s="167" t="s">
        <v>1260</v>
      </c>
      <c r="H8" s="167" t="s">
        <v>1256</v>
      </c>
      <c r="I8" s="169">
        <v>62</v>
      </c>
    </row>
    <row r="9" spans="1:9">
      <c r="A9" s="165">
        <v>8</v>
      </c>
      <c r="B9" s="166" t="s">
        <v>1107</v>
      </c>
      <c r="C9" s="166" t="s">
        <v>1096</v>
      </c>
      <c r="D9" s="166" t="s">
        <v>1105</v>
      </c>
      <c r="E9" s="167">
        <v>5</v>
      </c>
      <c r="F9" s="168">
        <v>6.14</v>
      </c>
      <c r="G9" s="167" t="s">
        <v>1260</v>
      </c>
      <c r="H9" s="167" t="s">
        <v>1256</v>
      </c>
      <c r="I9" s="169">
        <v>69</v>
      </c>
    </row>
    <row r="10" spans="1:9">
      <c r="A10" s="165">
        <v>9</v>
      </c>
      <c r="B10" s="166" t="s">
        <v>1108</v>
      </c>
      <c r="C10" s="166" t="s">
        <v>1096</v>
      </c>
      <c r="D10" s="166" t="s">
        <v>1103</v>
      </c>
      <c r="E10" s="167">
        <v>3</v>
      </c>
      <c r="F10" s="168">
        <v>8.43</v>
      </c>
      <c r="G10" s="167" t="s">
        <v>1260</v>
      </c>
      <c r="H10" s="167" t="s">
        <v>1257</v>
      </c>
      <c r="I10" s="169">
        <v>47</v>
      </c>
    </row>
    <row r="11" spans="1:9">
      <c r="A11" s="165">
        <v>10</v>
      </c>
      <c r="B11" s="166" t="s">
        <v>1109</v>
      </c>
      <c r="C11" s="166" t="s">
        <v>1096</v>
      </c>
      <c r="D11" s="166" t="s">
        <v>1103</v>
      </c>
      <c r="E11" s="167">
        <v>10</v>
      </c>
      <c r="F11" s="168">
        <v>9.65</v>
      </c>
      <c r="G11" s="167" t="s">
        <v>1260</v>
      </c>
      <c r="H11" s="167" t="s">
        <v>1257</v>
      </c>
      <c r="I11" s="169">
        <v>49</v>
      </c>
    </row>
    <row r="12" spans="1:9">
      <c r="A12" s="165">
        <v>11</v>
      </c>
      <c r="B12" s="166" t="s">
        <v>1110</v>
      </c>
      <c r="C12" s="166" t="s">
        <v>1096</v>
      </c>
      <c r="D12" s="166" t="s">
        <v>1111</v>
      </c>
      <c r="E12" s="167">
        <v>4</v>
      </c>
      <c r="F12" s="168">
        <v>9.7200000000000006</v>
      </c>
      <c r="G12" s="167" t="s">
        <v>1260</v>
      </c>
      <c r="H12" s="167" t="s">
        <v>1256</v>
      </c>
      <c r="I12" s="169">
        <v>28</v>
      </c>
    </row>
    <row r="13" spans="1:9">
      <c r="A13" s="165">
        <v>12</v>
      </c>
      <c r="B13" s="166" t="s">
        <v>1112</v>
      </c>
      <c r="C13" s="166" t="s">
        <v>1113</v>
      </c>
      <c r="D13" s="166" t="s">
        <v>1097</v>
      </c>
      <c r="E13" s="167">
        <v>4</v>
      </c>
      <c r="F13" s="168">
        <v>3.07</v>
      </c>
      <c r="G13" s="167" t="s">
        <v>1260</v>
      </c>
      <c r="H13" s="167" t="s">
        <v>1257</v>
      </c>
      <c r="I13" s="169">
        <v>62</v>
      </c>
    </row>
    <row r="14" spans="1:9">
      <c r="A14" s="165">
        <v>13</v>
      </c>
      <c r="B14" s="166" t="s">
        <v>1114</v>
      </c>
      <c r="C14" s="166" t="s">
        <v>1096</v>
      </c>
      <c r="D14" s="166" t="s">
        <v>1103</v>
      </c>
      <c r="E14" s="167">
        <v>8</v>
      </c>
      <c r="F14" s="168">
        <v>2.27</v>
      </c>
      <c r="G14" s="167" t="s">
        <v>1260</v>
      </c>
      <c r="H14" s="167" t="s">
        <v>1257</v>
      </c>
      <c r="I14" s="169">
        <v>56</v>
      </c>
    </row>
    <row r="15" spans="1:9">
      <c r="A15" s="165">
        <v>14</v>
      </c>
      <c r="B15" s="166" t="s">
        <v>205</v>
      </c>
      <c r="C15" s="166" t="s">
        <v>1096</v>
      </c>
      <c r="D15" s="166" t="s">
        <v>1111</v>
      </c>
      <c r="E15" s="167">
        <v>10</v>
      </c>
      <c r="F15" s="168">
        <v>4.71</v>
      </c>
      <c r="G15" s="167" t="s">
        <v>1260</v>
      </c>
      <c r="H15" s="167" t="s">
        <v>1257</v>
      </c>
      <c r="I15" s="169">
        <v>53</v>
      </c>
    </row>
    <row r="16" spans="1:9">
      <c r="A16" s="165">
        <v>15</v>
      </c>
      <c r="B16" s="166" t="s">
        <v>1115</v>
      </c>
      <c r="C16" s="166" t="s">
        <v>1096</v>
      </c>
      <c r="D16" s="166" t="s">
        <v>1111</v>
      </c>
      <c r="E16" s="167">
        <v>8</v>
      </c>
      <c r="F16" s="168">
        <v>7.33</v>
      </c>
      <c r="G16" s="167" t="s">
        <v>1260</v>
      </c>
      <c r="H16" s="167" t="s">
        <v>1257</v>
      </c>
      <c r="I16" s="169">
        <v>79</v>
      </c>
    </row>
    <row r="17" spans="1:9">
      <c r="A17" s="165">
        <v>16</v>
      </c>
      <c r="B17" s="166" t="s">
        <v>1116</v>
      </c>
      <c r="C17" s="166" t="s">
        <v>1096</v>
      </c>
      <c r="D17" s="166" t="s">
        <v>1097</v>
      </c>
      <c r="E17" s="167">
        <v>9</v>
      </c>
      <c r="F17" s="168">
        <v>4.42</v>
      </c>
      <c r="G17" s="167" t="s">
        <v>1260</v>
      </c>
      <c r="H17" s="167" t="s">
        <v>1257</v>
      </c>
      <c r="I17" s="169">
        <v>64</v>
      </c>
    </row>
    <row r="18" spans="1:9">
      <c r="A18" s="165">
        <v>17</v>
      </c>
      <c r="B18" s="166" t="s">
        <v>1117</v>
      </c>
      <c r="C18" s="166" t="s">
        <v>1099</v>
      </c>
      <c r="D18" s="166" t="s">
        <v>1100</v>
      </c>
      <c r="E18" s="167">
        <v>4</v>
      </c>
      <c r="F18" s="168">
        <v>9.98</v>
      </c>
      <c r="G18" s="167" t="s">
        <v>1260</v>
      </c>
      <c r="H18" s="167" t="s">
        <v>1257</v>
      </c>
      <c r="I18" s="169">
        <v>72</v>
      </c>
    </row>
    <row r="19" spans="1:9">
      <c r="A19" s="165">
        <v>18</v>
      </c>
      <c r="B19" s="166" t="s">
        <v>1107</v>
      </c>
      <c r="C19" s="166" t="s">
        <v>1096</v>
      </c>
      <c r="D19" s="166" t="s">
        <v>1097</v>
      </c>
      <c r="E19" s="167">
        <v>10</v>
      </c>
      <c r="F19" s="168">
        <v>3.62</v>
      </c>
      <c r="G19" s="167" t="s">
        <v>1259</v>
      </c>
      <c r="H19" s="167" t="s">
        <v>1256</v>
      </c>
      <c r="I19" s="169">
        <v>52</v>
      </c>
    </row>
    <row r="20" spans="1:9">
      <c r="A20" s="165">
        <v>19</v>
      </c>
      <c r="B20" s="166" t="s">
        <v>1118</v>
      </c>
      <c r="C20" s="166" t="s">
        <v>1099</v>
      </c>
      <c r="D20" s="166" t="s">
        <v>1103</v>
      </c>
      <c r="E20" s="167">
        <v>5</v>
      </c>
      <c r="F20" s="168">
        <v>9.4700000000000006</v>
      </c>
      <c r="G20" s="167" t="s">
        <v>1260</v>
      </c>
      <c r="H20" s="167" t="s">
        <v>1256</v>
      </c>
      <c r="I20" s="169">
        <v>69</v>
      </c>
    </row>
    <row r="21" spans="1:9">
      <c r="A21" s="165">
        <v>20</v>
      </c>
      <c r="B21" s="166" t="s">
        <v>1119</v>
      </c>
      <c r="C21" s="166" t="s">
        <v>1096</v>
      </c>
      <c r="D21" s="166" t="s">
        <v>1097</v>
      </c>
      <c r="E21" s="167">
        <v>2</v>
      </c>
      <c r="F21" s="168">
        <v>4.0599999999999996</v>
      </c>
      <c r="G21" s="167" t="s">
        <v>1260</v>
      </c>
      <c r="H21" s="167" t="s">
        <v>1257</v>
      </c>
      <c r="I21" s="169">
        <v>56</v>
      </c>
    </row>
    <row r="22" spans="1:9">
      <c r="A22" s="165">
        <v>21</v>
      </c>
      <c r="B22" s="166" t="s">
        <v>1120</v>
      </c>
      <c r="C22" s="166" t="s">
        <v>1099</v>
      </c>
      <c r="D22" s="166" t="s">
        <v>1105</v>
      </c>
      <c r="E22" s="167">
        <v>1</v>
      </c>
      <c r="F22" s="168">
        <v>7.9</v>
      </c>
      <c r="G22" s="167" t="s">
        <v>1260</v>
      </c>
      <c r="H22" s="167" t="s">
        <v>1257</v>
      </c>
      <c r="I22" s="169">
        <v>45</v>
      </c>
    </row>
    <row r="23" spans="1:9">
      <c r="A23" s="165">
        <v>22</v>
      </c>
      <c r="B23" s="166" t="s">
        <v>1121</v>
      </c>
      <c r="C23" s="166" t="s">
        <v>1099</v>
      </c>
      <c r="D23" s="166" t="s">
        <v>1097</v>
      </c>
      <c r="E23" s="167">
        <v>10</v>
      </c>
      <c r="F23" s="168">
        <v>9.0399999999999991</v>
      </c>
      <c r="G23" s="167" t="s">
        <v>1260</v>
      </c>
      <c r="H23" s="167" t="s">
        <v>1257</v>
      </c>
      <c r="I23" s="169">
        <v>41</v>
      </c>
    </row>
    <row r="24" spans="1:9">
      <c r="A24" s="165">
        <v>23</v>
      </c>
      <c r="B24" s="166" t="s">
        <v>1122</v>
      </c>
      <c r="C24" s="166" t="s">
        <v>1096</v>
      </c>
      <c r="D24" s="166" t="s">
        <v>1097</v>
      </c>
      <c r="E24" s="167">
        <v>2</v>
      </c>
      <c r="F24" s="168">
        <v>6.45</v>
      </c>
      <c r="G24" s="167" t="s">
        <v>1260</v>
      </c>
      <c r="H24" s="167" t="s">
        <v>1257</v>
      </c>
      <c r="I24" s="169">
        <v>24</v>
      </c>
    </row>
    <row r="25" spans="1:9">
      <c r="A25" s="165">
        <v>24</v>
      </c>
      <c r="B25" s="166" t="s">
        <v>1123</v>
      </c>
      <c r="C25" s="166" t="s">
        <v>1099</v>
      </c>
      <c r="D25" s="166" t="s">
        <v>1103</v>
      </c>
      <c r="E25" s="167">
        <v>7</v>
      </c>
      <c r="F25" s="168">
        <v>1.58</v>
      </c>
      <c r="G25" s="167" t="s">
        <v>1260</v>
      </c>
      <c r="H25" s="167" t="s">
        <v>1257</v>
      </c>
      <c r="I25" s="169">
        <v>67</v>
      </c>
    </row>
    <row r="26" spans="1:9">
      <c r="A26" s="165">
        <v>25</v>
      </c>
      <c r="B26" s="166" t="s">
        <v>1109</v>
      </c>
      <c r="C26" s="166" t="s">
        <v>1096</v>
      </c>
      <c r="D26" s="166" t="s">
        <v>1103</v>
      </c>
      <c r="E26" s="167">
        <v>3</v>
      </c>
      <c r="F26" s="168">
        <v>9.4499999999999993</v>
      </c>
      <c r="G26" s="167" t="s">
        <v>1259</v>
      </c>
      <c r="H26" s="167" t="s">
        <v>1257</v>
      </c>
      <c r="I26" s="169">
        <v>53</v>
      </c>
    </row>
    <row r="27" spans="1:9">
      <c r="A27" s="165">
        <v>26</v>
      </c>
      <c r="B27" s="166" t="s">
        <v>1098</v>
      </c>
      <c r="C27" s="166" t="s">
        <v>1099</v>
      </c>
      <c r="D27" s="166" t="s">
        <v>1105</v>
      </c>
      <c r="E27" s="167">
        <v>5</v>
      </c>
      <c r="F27" s="168">
        <v>9.8000000000000007</v>
      </c>
      <c r="G27" s="167" t="s">
        <v>1260</v>
      </c>
      <c r="H27" s="167" t="s">
        <v>1257</v>
      </c>
      <c r="I27" s="169">
        <v>62</v>
      </c>
    </row>
    <row r="28" spans="1:9">
      <c r="A28" s="165">
        <v>27</v>
      </c>
      <c r="B28" s="166" t="s">
        <v>1124</v>
      </c>
      <c r="C28" s="166" t="s">
        <v>1113</v>
      </c>
      <c r="D28" s="166" t="s">
        <v>1105</v>
      </c>
      <c r="E28" s="167">
        <v>2</v>
      </c>
      <c r="F28" s="168">
        <v>4.21</v>
      </c>
      <c r="G28" s="167" t="s">
        <v>1260</v>
      </c>
      <c r="H28" s="167" t="s">
        <v>1257</v>
      </c>
      <c r="I28" s="169">
        <v>31</v>
      </c>
    </row>
    <row r="29" spans="1:9">
      <c r="A29" s="165">
        <v>28</v>
      </c>
      <c r="B29" s="166" t="s">
        <v>1120</v>
      </c>
      <c r="C29" s="166" t="s">
        <v>1099</v>
      </c>
      <c r="D29" s="166" t="s">
        <v>1097</v>
      </c>
      <c r="E29" s="167">
        <v>8</v>
      </c>
      <c r="F29" s="168">
        <v>6.51</v>
      </c>
      <c r="G29" s="167" t="s">
        <v>1259</v>
      </c>
      <c r="H29" s="167" t="s">
        <v>1257</v>
      </c>
      <c r="I29" s="169">
        <v>42</v>
      </c>
    </row>
    <row r="30" spans="1:9">
      <c r="A30" s="165">
        <v>29</v>
      </c>
      <c r="B30" s="166" t="s">
        <v>1125</v>
      </c>
      <c r="C30" s="166" t="s">
        <v>1096</v>
      </c>
      <c r="D30" s="166" t="s">
        <v>1097</v>
      </c>
      <c r="E30" s="167">
        <v>9</v>
      </c>
      <c r="F30" s="168">
        <v>6.79</v>
      </c>
      <c r="G30" s="167" t="s">
        <v>1260</v>
      </c>
      <c r="H30" s="167" t="s">
        <v>1257</v>
      </c>
      <c r="I30" s="169">
        <v>61</v>
      </c>
    </row>
    <row r="31" spans="1:9">
      <c r="A31" s="165">
        <v>30</v>
      </c>
      <c r="B31" s="166" t="s">
        <v>1124</v>
      </c>
      <c r="C31" s="166" t="s">
        <v>1113</v>
      </c>
      <c r="D31" s="166" t="s">
        <v>1100</v>
      </c>
      <c r="E31" s="167">
        <v>1</v>
      </c>
      <c r="F31" s="168">
        <v>5.8</v>
      </c>
      <c r="G31" s="167" t="s">
        <v>1260</v>
      </c>
      <c r="H31" s="167" t="s">
        <v>1257</v>
      </c>
      <c r="I31" s="169">
        <v>21</v>
      </c>
    </row>
    <row r="32" spans="1:9">
      <c r="A32" s="165">
        <v>31</v>
      </c>
      <c r="B32" s="166" t="s">
        <v>1095</v>
      </c>
      <c r="C32" s="166" t="s">
        <v>1096</v>
      </c>
      <c r="D32" s="166" t="s">
        <v>1111</v>
      </c>
      <c r="E32" s="167">
        <v>6</v>
      </c>
      <c r="F32" s="168">
        <v>2.92</v>
      </c>
      <c r="G32" s="167" t="s">
        <v>1260</v>
      </c>
      <c r="H32" s="167" t="s">
        <v>1257</v>
      </c>
      <c r="I32" s="169">
        <v>40</v>
      </c>
    </row>
    <row r="33" spans="1:9">
      <c r="A33" s="165">
        <v>32</v>
      </c>
      <c r="B33" s="166" t="s">
        <v>1112</v>
      </c>
      <c r="C33" s="166" t="s">
        <v>1113</v>
      </c>
      <c r="D33" s="166" t="s">
        <v>1100</v>
      </c>
      <c r="E33" s="167">
        <v>1</v>
      </c>
      <c r="F33" s="168">
        <v>1.28</v>
      </c>
      <c r="G33" s="167" t="s">
        <v>1260</v>
      </c>
      <c r="H33" s="167" t="s">
        <v>1257</v>
      </c>
      <c r="I33" s="169">
        <v>36</v>
      </c>
    </row>
    <row r="34" spans="1:9">
      <c r="A34" s="165">
        <v>33</v>
      </c>
      <c r="B34" s="166" t="s">
        <v>1120</v>
      </c>
      <c r="C34" s="166" t="s">
        <v>1099</v>
      </c>
      <c r="D34" s="166" t="s">
        <v>1111</v>
      </c>
      <c r="E34" s="167">
        <v>10</v>
      </c>
      <c r="F34" s="168">
        <v>5.95</v>
      </c>
      <c r="G34" s="167" t="s">
        <v>1260</v>
      </c>
      <c r="H34" s="167" t="s">
        <v>1257</v>
      </c>
      <c r="I34" s="169">
        <v>49</v>
      </c>
    </row>
    <row r="35" spans="1:9">
      <c r="A35" s="165">
        <v>34</v>
      </c>
      <c r="B35" s="166" t="s">
        <v>1126</v>
      </c>
      <c r="C35" s="166" t="s">
        <v>1099</v>
      </c>
      <c r="D35" s="166" t="s">
        <v>1097</v>
      </c>
      <c r="E35" s="167">
        <v>1</v>
      </c>
      <c r="F35" s="168">
        <v>8.1300000000000008</v>
      </c>
      <c r="G35" s="167" t="s">
        <v>1260</v>
      </c>
      <c r="H35" s="167" t="s">
        <v>1256</v>
      </c>
      <c r="I35" s="169">
        <v>36</v>
      </c>
    </row>
    <row r="36" spans="1:9">
      <c r="A36" s="165">
        <v>35</v>
      </c>
      <c r="B36" s="166" t="s">
        <v>1127</v>
      </c>
      <c r="C36" s="166" t="s">
        <v>1096</v>
      </c>
      <c r="D36" s="166" t="s">
        <v>1097</v>
      </c>
      <c r="E36" s="167">
        <v>6</v>
      </c>
      <c r="F36" s="168">
        <v>2.93</v>
      </c>
      <c r="G36" s="167" t="s">
        <v>1260</v>
      </c>
      <c r="H36" s="167" t="s">
        <v>1257</v>
      </c>
      <c r="I36" s="169">
        <v>40</v>
      </c>
    </row>
    <row r="37" spans="1:9">
      <c r="A37" s="165">
        <v>36</v>
      </c>
      <c r="B37" s="166" t="s">
        <v>1104</v>
      </c>
      <c r="C37" s="166" t="s">
        <v>1099</v>
      </c>
      <c r="D37" s="166" t="s">
        <v>1097</v>
      </c>
      <c r="E37" s="167">
        <v>7</v>
      </c>
      <c r="F37" s="168">
        <v>4.8</v>
      </c>
      <c r="G37" s="167" t="s">
        <v>1260</v>
      </c>
      <c r="H37" s="167" t="s">
        <v>1257</v>
      </c>
      <c r="I37" s="169">
        <v>77</v>
      </c>
    </row>
    <row r="38" spans="1:9">
      <c r="A38" s="165">
        <v>37</v>
      </c>
      <c r="B38" s="166" t="s">
        <v>1128</v>
      </c>
      <c r="C38" s="166" t="s">
        <v>1099</v>
      </c>
      <c r="D38" s="166" t="s">
        <v>1100</v>
      </c>
      <c r="E38" s="167">
        <v>6</v>
      </c>
      <c r="F38" s="168">
        <v>3.7</v>
      </c>
      <c r="G38" s="167" t="s">
        <v>1260</v>
      </c>
      <c r="H38" s="167" t="s">
        <v>1257</v>
      </c>
      <c r="I38" s="169">
        <v>28</v>
      </c>
    </row>
    <row r="39" spans="1:9">
      <c r="A39" s="165">
        <v>38</v>
      </c>
      <c r="B39" s="166" t="s">
        <v>1129</v>
      </c>
      <c r="C39" s="166" t="s">
        <v>1096</v>
      </c>
      <c r="D39" s="166" t="s">
        <v>1100</v>
      </c>
      <c r="E39" s="167">
        <v>1</v>
      </c>
      <c r="F39" s="168">
        <v>8.66</v>
      </c>
      <c r="G39" s="167" t="s">
        <v>1260</v>
      </c>
      <c r="H39" s="167" t="s">
        <v>1257</v>
      </c>
      <c r="I39" s="169">
        <v>40</v>
      </c>
    </row>
    <row r="40" spans="1:9">
      <c r="A40" s="165">
        <v>39</v>
      </c>
      <c r="B40" s="166" t="s">
        <v>1119</v>
      </c>
      <c r="C40" s="166" t="s">
        <v>1096</v>
      </c>
      <c r="D40" s="166" t="s">
        <v>1097</v>
      </c>
      <c r="E40" s="167">
        <v>2</v>
      </c>
      <c r="F40" s="168">
        <v>4.42</v>
      </c>
      <c r="G40" s="167" t="s">
        <v>1260</v>
      </c>
      <c r="H40" s="167" t="s">
        <v>1256</v>
      </c>
      <c r="I40" s="169">
        <v>30</v>
      </c>
    </row>
    <row r="41" spans="1:9">
      <c r="A41" s="165">
        <v>40</v>
      </c>
      <c r="B41" s="166" t="s">
        <v>1130</v>
      </c>
      <c r="C41" s="166" t="s">
        <v>1099</v>
      </c>
      <c r="D41" s="166" t="s">
        <v>1105</v>
      </c>
      <c r="E41" s="167">
        <v>7</v>
      </c>
      <c r="F41" s="168">
        <v>9.6999999999999993</v>
      </c>
      <c r="G41" s="167" t="s">
        <v>1260</v>
      </c>
      <c r="H41" s="167" t="s">
        <v>1257</v>
      </c>
      <c r="I41" s="169">
        <v>37</v>
      </c>
    </row>
    <row r="42" spans="1:9">
      <c r="A42" s="165">
        <v>41</v>
      </c>
      <c r="B42" s="166" t="s">
        <v>1131</v>
      </c>
      <c r="C42" s="166" t="s">
        <v>1096</v>
      </c>
      <c r="D42" s="166" t="s">
        <v>1097</v>
      </c>
      <c r="E42" s="167">
        <v>7</v>
      </c>
      <c r="F42" s="168">
        <v>5.12</v>
      </c>
      <c r="G42" s="167" t="s">
        <v>1259</v>
      </c>
      <c r="H42" s="167" t="s">
        <v>1257</v>
      </c>
      <c r="I42" s="169">
        <v>42</v>
      </c>
    </row>
    <row r="43" spans="1:9">
      <c r="A43" s="165">
        <v>42</v>
      </c>
      <c r="B43" s="166" t="s">
        <v>1132</v>
      </c>
      <c r="C43" s="166" t="s">
        <v>1096</v>
      </c>
      <c r="D43" s="166" t="s">
        <v>1103</v>
      </c>
      <c r="E43" s="167">
        <v>1</v>
      </c>
      <c r="F43" s="168">
        <v>7.71</v>
      </c>
      <c r="G43" s="167" t="s">
        <v>1259</v>
      </c>
      <c r="H43" s="167" t="s">
        <v>1257</v>
      </c>
      <c r="I43" s="169">
        <v>60</v>
      </c>
    </row>
    <row r="44" spans="1:9">
      <c r="A44" s="165">
        <v>43</v>
      </c>
      <c r="B44" s="166" t="s">
        <v>1133</v>
      </c>
      <c r="C44" s="166" t="s">
        <v>1096</v>
      </c>
      <c r="D44" s="166" t="s">
        <v>1105</v>
      </c>
      <c r="E44" s="167">
        <v>10</v>
      </c>
      <c r="F44" s="168">
        <v>4.0599999999999996</v>
      </c>
      <c r="G44" s="167" t="s">
        <v>1259</v>
      </c>
      <c r="H44" s="167" t="s">
        <v>1257</v>
      </c>
      <c r="I44" s="169">
        <v>59</v>
      </c>
    </row>
    <row r="45" spans="1:9">
      <c r="A45" s="165">
        <v>44</v>
      </c>
      <c r="B45" s="166" t="s">
        <v>1132</v>
      </c>
      <c r="C45" s="166" t="s">
        <v>1096</v>
      </c>
      <c r="D45" s="166" t="s">
        <v>1105</v>
      </c>
      <c r="E45" s="167">
        <v>4</v>
      </c>
      <c r="F45" s="168">
        <v>4.99</v>
      </c>
      <c r="G45" s="167" t="s">
        <v>1260</v>
      </c>
      <c r="H45" s="167" t="s">
        <v>1257</v>
      </c>
      <c r="I45" s="169">
        <v>37</v>
      </c>
    </row>
    <row r="46" spans="1:9">
      <c r="A46" s="165">
        <v>45</v>
      </c>
      <c r="B46" s="166" t="s">
        <v>1120</v>
      </c>
      <c r="C46" s="166" t="s">
        <v>1099</v>
      </c>
      <c r="D46" s="166" t="s">
        <v>1103</v>
      </c>
      <c r="E46" s="167">
        <v>5</v>
      </c>
      <c r="F46" s="168">
        <v>3.27</v>
      </c>
      <c r="G46" s="167" t="s">
        <v>1260</v>
      </c>
      <c r="H46" s="167" t="s">
        <v>1256</v>
      </c>
      <c r="I46" s="169">
        <v>62</v>
      </c>
    </row>
    <row r="47" spans="1:9">
      <c r="A47" s="165">
        <v>46</v>
      </c>
      <c r="B47" s="166" t="s">
        <v>1119</v>
      </c>
      <c r="C47" s="166" t="s">
        <v>1096</v>
      </c>
      <c r="D47" s="166" t="s">
        <v>1111</v>
      </c>
      <c r="E47" s="167">
        <v>7</v>
      </c>
      <c r="F47" s="168">
        <v>2.19</v>
      </c>
      <c r="G47" s="167" t="s">
        <v>1260</v>
      </c>
      <c r="H47" s="167" t="s">
        <v>1257</v>
      </c>
      <c r="I47" s="169">
        <v>22</v>
      </c>
    </row>
    <row r="48" spans="1:9">
      <c r="A48" s="165">
        <v>47</v>
      </c>
      <c r="B48" s="166" t="s">
        <v>1134</v>
      </c>
      <c r="C48" s="166" t="s">
        <v>1096</v>
      </c>
      <c r="D48" s="166" t="s">
        <v>1103</v>
      </c>
      <c r="E48" s="167">
        <v>3</v>
      </c>
      <c r="F48" s="168">
        <v>8.06</v>
      </c>
      <c r="G48" s="167" t="s">
        <v>1260</v>
      </c>
      <c r="H48" s="167" t="s">
        <v>1256</v>
      </c>
      <c r="I48" s="169">
        <v>43</v>
      </c>
    </row>
    <row r="49" spans="1:9">
      <c r="A49" s="165">
        <v>48</v>
      </c>
      <c r="B49" s="166" t="s">
        <v>1125</v>
      </c>
      <c r="C49" s="166" t="s">
        <v>1096</v>
      </c>
      <c r="D49" s="166" t="s">
        <v>1105</v>
      </c>
      <c r="E49" s="167">
        <v>6</v>
      </c>
      <c r="F49" s="168">
        <v>6.98</v>
      </c>
      <c r="G49" s="167" t="s">
        <v>1260</v>
      </c>
      <c r="H49" s="167" t="s">
        <v>1257</v>
      </c>
      <c r="I49" s="169">
        <v>43</v>
      </c>
    </row>
    <row r="50" spans="1:9">
      <c r="A50" s="165">
        <v>49</v>
      </c>
      <c r="B50" s="166" t="s">
        <v>1108</v>
      </c>
      <c r="C50" s="166" t="s">
        <v>1096</v>
      </c>
      <c r="D50" s="166" t="s">
        <v>1105</v>
      </c>
      <c r="E50" s="167">
        <v>8</v>
      </c>
      <c r="F50" s="168">
        <v>5.83</v>
      </c>
      <c r="G50" s="167" t="s">
        <v>1260</v>
      </c>
      <c r="H50" s="167" t="s">
        <v>1257</v>
      </c>
      <c r="I50" s="169">
        <v>24</v>
      </c>
    </row>
    <row r="51" spans="1:9">
      <c r="A51" s="165">
        <v>50</v>
      </c>
      <c r="B51" s="166" t="s">
        <v>1104</v>
      </c>
      <c r="C51" s="166" t="s">
        <v>1099</v>
      </c>
      <c r="D51" s="166" t="s">
        <v>1097</v>
      </c>
      <c r="E51" s="167">
        <v>3</v>
      </c>
      <c r="F51" s="168">
        <v>3.9</v>
      </c>
      <c r="G51" s="167" t="s">
        <v>1260</v>
      </c>
      <c r="H51" s="167" t="s">
        <v>1257</v>
      </c>
      <c r="I51" s="169">
        <v>51</v>
      </c>
    </row>
    <row r="52" spans="1:9">
      <c r="A52" s="165">
        <v>51</v>
      </c>
      <c r="B52" s="166" t="s">
        <v>1109</v>
      </c>
      <c r="C52" s="166" t="s">
        <v>1096</v>
      </c>
      <c r="D52" s="166" t="s">
        <v>1105</v>
      </c>
      <c r="E52" s="167">
        <v>9</v>
      </c>
      <c r="F52" s="168">
        <v>8.18</v>
      </c>
      <c r="G52" s="167" t="s">
        <v>1259</v>
      </c>
      <c r="H52" s="167" t="s">
        <v>1257</v>
      </c>
      <c r="I52" s="169">
        <v>38</v>
      </c>
    </row>
    <row r="53" spans="1:9">
      <c r="A53" s="165">
        <v>52</v>
      </c>
      <c r="B53" s="166" t="s">
        <v>1135</v>
      </c>
      <c r="C53" s="166" t="s">
        <v>1102</v>
      </c>
      <c r="D53" s="166" t="s">
        <v>1097</v>
      </c>
      <c r="E53" s="167">
        <v>9</v>
      </c>
      <c r="F53" s="168">
        <v>2.56</v>
      </c>
      <c r="G53" s="167" t="s">
        <v>1260</v>
      </c>
      <c r="H53" s="167" t="s">
        <v>1256</v>
      </c>
      <c r="I53" s="169">
        <v>49</v>
      </c>
    </row>
    <row r="54" spans="1:9">
      <c r="A54" s="165">
        <v>53</v>
      </c>
      <c r="B54" s="166" t="s">
        <v>1104</v>
      </c>
      <c r="C54" s="166" t="s">
        <v>1099</v>
      </c>
      <c r="D54" s="166" t="s">
        <v>1103</v>
      </c>
      <c r="E54" s="167">
        <v>2</v>
      </c>
      <c r="F54" s="168">
        <v>3.55</v>
      </c>
      <c r="G54" s="167" t="s">
        <v>1259</v>
      </c>
      <c r="H54" s="167" t="s">
        <v>1257</v>
      </c>
      <c r="I54" s="169">
        <v>30</v>
      </c>
    </row>
    <row r="55" spans="1:9">
      <c r="A55" s="165">
        <v>54</v>
      </c>
      <c r="B55" s="166" t="s">
        <v>1132</v>
      </c>
      <c r="C55" s="166" t="s">
        <v>1096</v>
      </c>
      <c r="D55" s="166" t="s">
        <v>1103</v>
      </c>
      <c r="E55" s="167">
        <v>7</v>
      </c>
      <c r="F55" s="168">
        <v>1.1100000000000001</v>
      </c>
      <c r="G55" s="167" t="s">
        <v>1260</v>
      </c>
      <c r="H55" s="167" t="s">
        <v>1257</v>
      </c>
      <c r="I55" s="169">
        <v>41</v>
      </c>
    </row>
    <row r="56" spans="1:9">
      <c r="A56" s="165">
        <v>55</v>
      </c>
      <c r="B56" s="166" t="s">
        <v>1124</v>
      </c>
      <c r="C56" s="166" t="s">
        <v>1113</v>
      </c>
      <c r="D56" s="166" t="s">
        <v>1103</v>
      </c>
      <c r="E56" s="167">
        <v>1</v>
      </c>
      <c r="F56" s="168">
        <v>4.78</v>
      </c>
      <c r="G56" s="167" t="s">
        <v>1260</v>
      </c>
      <c r="H56" s="167" t="s">
        <v>1256</v>
      </c>
      <c r="I56" s="169">
        <v>44</v>
      </c>
    </row>
    <row r="57" spans="1:9">
      <c r="A57" s="165">
        <v>56</v>
      </c>
      <c r="B57" s="166" t="s">
        <v>1136</v>
      </c>
      <c r="C57" s="166" t="s">
        <v>1096</v>
      </c>
      <c r="D57" s="166" t="s">
        <v>1105</v>
      </c>
      <c r="E57" s="167">
        <v>5</v>
      </c>
      <c r="F57" s="168">
        <v>9.2200000000000006</v>
      </c>
      <c r="G57" s="167" t="s">
        <v>1260</v>
      </c>
      <c r="H57" s="167" t="s">
        <v>1257</v>
      </c>
      <c r="I57" s="169">
        <v>52</v>
      </c>
    </row>
    <row r="58" spans="1:9">
      <c r="A58" s="165">
        <v>57</v>
      </c>
      <c r="B58" s="166" t="s">
        <v>1116</v>
      </c>
      <c r="C58" s="166" t="s">
        <v>1096</v>
      </c>
      <c r="D58" s="166" t="s">
        <v>1105</v>
      </c>
      <c r="E58" s="167">
        <v>8</v>
      </c>
      <c r="F58" s="168">
        <v>7.85</v>
      </c>
      <c r="G58" s="167" t="s">
        <v>1259</v>
      </c>
      <c r="H58" s="167" t="s">
        <v>1257</v>
      </c>
      <c r="I58" s="169">
        <v>39</v>
      </c>
    </row>
    <row r="59" spans="1:9">
      <c r="A59" s="165">
        <v>58</v>
      </c>
      <c r="B59" s="166" t="s">
        <v>1106</v>
      </c>
      <c r="C59" s="166" t="s">
        <v>1096</v>
      </c>
      <c r="D59" s="166" t="s">
        <v>1103</v>
      </c>
      <c r="E59" s="167">
        <v>9</v>
      </c>
      <c r="F59" s="168">
        <v>1.99</v>
      </c>
      <c r="G59" s="167" t="s">
        <v>1260</v>
      </c>
      <c r="H59" s="167" t="s">
        <v>1257</v>
      </c>
      <c r="I59" s="169">
        <v>60</v>
      </c>
    </row>
    <row r="60" spans="1:9">
      <c r="A60" s="165">
        <v>59</v>
      </c>
      <c r="B60" s="166" t="s">
        <v>1137</v>
      </c>
      <c r="C60" s="166" t="s">
        <v>1099</v>
      </c>
      <c r="D60" s="166" t="s">
        <v>1097</v>
      </c>
      <c r="E60" s="167">
        <v>10</v>
      </c>
      <c r="F60" s="168">
        <v>2.37</v>
      </c>
      <c r="G60" s="167" t="s">
        <v>1260</v>
      </c>
      <c r="H60" s="167" t="s">
        <v>1257</v>
      </c>
      <c r="I60" s="169">
        <v>52</v>
      </c>
    </row>
    <row r="61" spans="1:9">
      <c r="A61" s="165">
        <v>60</v>
      </c>
      <c r="B61" s="166" t="s">
        <v>1128</v>
      </c>
      <c r="C61" s="166" t="s">
        <v>1099</v>
      </c>
      <c r="D61" s="166" t="s">
        <v>1100</v>
      </c>
      <c r="E61" s="167">
        <v>5</v>
      </c>
      <c r="F61" s="168">
        <v>7.81</v>
      </c>
      <c r="G61" s="167" t="s">
        <v>1260</v>
      </c>
      <c r="H61" s="167" t="s">
        <v>1257</v>
      </c>
      <c r="I61" s="169">
        <v>64</v>
      </c>
    </row>
    <row r="62" spans="1:9">
      <c r="A62" s="165">
        <v>61</v>
      </c>
      <c r="B62" s="166" t="s">
        <v>1131</v>
      </c>
      <c r="C62" s="166" t="s">
        <v>1096</v>
      </c>
      <c r="D62" s="166" t="s">
        <v>1111</v>
      </c>
      <c r="E62" s="167">
        <v>2</v>
      </c>
      <c r="F62" s="168">
        <v>7.03</v>
      </c>
      <c r="G62" s="167" t="s">
        <v>1259</v>
      </c>
      <c r="H62" s="167" t="s">
        <v>1257</v>
      </c>
      <c r="I62" s="169">
        <v>30</v>
      </c>
    </row>
    <row r="63" spans="1:9">
      <c r="A63" s="165">
        <v>62</v>
      </c>
      <c r="B63" s="166" t="s">
        <v>1095</v>
      </c>
      <c r="C63" s="166" t="s">
        <v>1096</v>
      </c>
      <c r="D63" s="166" t="s">
        <v>1103</v>
      </c>
      <c r="E63" s="167">
        <v>1</v>
      </c>
      <c r="F63" s="168">
        <v>3.77</v>
      </c>
      <c r="G63" s="167" t="s">
        <v>1259</v>
      </c>
      <c r="H63" s="167" t="s">
        <v>1257</v>
      </c>
      <c r="I63" s="169">
        <v>62</v>
      </c>
    </row>
    <row r="64" spans="1:9">
      <c r="A64" s="165">
        <v>63</v>
      </c>
      <c r="B64" s="166" t="s">
        <v>1117</v>
      </c>
      <c r="C64" s="166" t="s">
        <v>1099</v>
      </c>
      <c r="D64" s="166" t="s">
        <v>1100</v>
      </c>
      <c r="E64" s="167">
        <v>2</v>
      </c>
      <c r="F64" s="168">
        <v>3.14</v>
      </c>
      <c r="G64" s="167" t="s">
        <v>1260</v>
      </c>
      <c r="H64" s="167" t="s">
        <v>1256</v>
      </c>
      <c r="I64" s="169">
        <v>57</v>
      </c>
    </row>
    <row r="65" spans="1:9">
      <c r="A65" s="165">
        <v>64</v>
      </c>
      <c r="B65" s="166" t="s">
        <v>1118</v>
      </c>
      <c r="C65" s="166" t="s">
        <v>1099</v>
      </c>
      <c r="D65" s="166" t="s">
        <v>1103</v>
      </c>
      <c r="E65" s="167">
        <v>3</v>
      </c>
      <c r="F65" s="168">
        <v>8.33</v>
      </c>
      <c r="G65" s="167" t="s">
        <v>1260</v>
      </c>
      <c r="H65" s="167" t="s">
        <v>1257</v>
      </c>
      <c r="I65" s="169">
        <v>36</v>
      </c>
    </row>
    <row r="66" spans="1:9">
      <c r="A66" s="165">
        <v>65</v>
      </c>
      <c r="B66" s="166" t="s">
        <v>1098</v>
      </c>
      <c r="C66" s="166" t="s">
        <v>1099</v>
      </c>
      <c r="D66" s="166" t="s">
        <v>1103</v>
      </c>
      <c r="E66" s="167">
        <v>5</v>
      </c>
      <c r="F66" s="168">
        <v>7.54</v>
      </c>
      <c r="G66" s="167" t="s">
        <v>1259</v>
      </c>
      <c r="H66" s="167" t="s">
        <v>1257</v>
      </c>
      <c r="I66" s="169">
        <v>51</v>
      </c>
    </row>
    <row r="67" spans="1:9">
      <c r="A67" s="165">
        <v>66</v>
      </c>
      <c r="B67" s="166" t="s">
        <v>1137</v>
      </c>
      <c r="C67" s="166" t="s">
        <v>1099</v>
      </c>
      <c r="D67" s="166" t="s">
        <v>1103</v>
      </c>
      <c r="E67" s="167">
        <v>6</v>
      </c>
      <c r="F67" s="168">
        <v>8.7899999999999991</v>
      </c>
      <c r="G67" s="167" t="s">
        <v>1259</v>
      </c>
      <c r="H67" s="167" t="s">
        <v>1257</v>
      </c>
      <c r="I67" s="169">
        <v>59</v>
      </c>
    </row>
    <row r="68" spans="1:9">
      <c r="A68" s="165">
        <v>67</v>
      </c>
      <c r="B68" s="166" t="s">
        <v>1117</v>
      </c>
      <c r="C68" s="166" t="s">
        <v>1099</v>
      </c>
      <c r="D68" s="166" t="s">
        <v>1103</v>
      </c>
      <c r="E68" s="167">
        <v>6</v>
      </c>
      <c r="F68" s="168">
        <v>2.37</v>
      </c>
      <c r="G68" s="167" t="s">
        <v>1259</v>
      </c>
      <c r="H68" s="167" t="s">
        <v>1257</v>
      </c>
      <c r="I68" s="169">
        <v>63</v>
      </c>
    </row>
    <row r="69" spans="1:9">
      <c r="A69" s="165">
        <v>68</v>
      </c>
      <c r="B69" s="166" t="s">
        <v>1124</v>
      </c>
      <c r="C69" s="166" t="s">
        <v>1113</v>
      </c>
      <c r="D69" s="166" t="s">
        <v>1105</v>
      </c>
      <c r="E69" s="167">
        <v>4</v>
      </c>
      <c r="F69" s="168">
        <v>5.12</v>
      </c>
      <c r="G69" s="167" t="s">
        <v>1260</v>
      </c>
      <c r="H69" s="167" t="s">
        <v>1257</v>
      </c>
      <c r="I69" s="169">
        <v>59</v>
      </c>
    </row>
    <row r="70" spans="1:9">
      <c r="A70" s="165">
        <v>69</v>
      </c>
      <c r="B70" s="166" t="s">
        <v>1131</v>
      </c>
      <c r="C70" s="166" t="s">
        <v>1096</v>
      </c>
      <c r="D70" s="166" t="s">
        <v>1103</v>
      </c>
      <c r="E70" s="167">
        <v>6</v>
      </c>
      <c r="F70" s="168">
        <v>3.45</v>
      </c>
      <c r="G70" s="167" t="s">
        <v>1260</v>
      </c>
      <c r="H70" s="167" t="s">
        <v>1257</v>
      </c>
      <c r="I70" s="169">
        <v>28</v>
      </c>
    </row>
    <row r="71" spans="1:9">
      <c r="A71" s="165">
        <v>70</v>
      </c>
      <c r="B71" s="166" t="s">
        <v>1110</v>
      </c>
      <c r="C71" s="166" t="s">
        <v>1096</v>
      </c>
      <c r="D71" s="166" t="s">
        <v>1105</v>
      </c>
      <c r="E71" s="167">
        <v>2</v>
      </c>
      <c r="F71" s="168">
        <v>5.66</v>
      </c>
      <c r="G71" s="167" t="s">
        <v>1259</v>
      </c>
      <c r="H71" s="167" t="s">
        <v>1257</v>
      </c>
      <c r="I71" s="169">
        <v>51</v>
      </c>
    </row>
    <row r="72" spans="1:9">
      <c r="A72" s="165">
        <v>71</v>
      </c>
      <c r="B72" s="166" t="s">
        <v>1118</v>
      </c>
      <c r="C72" s="166" t="s">
        <v>1099</v>
      </c>
      <c r="D72" s="166" t="s">
        <v>1103</v>
      </c>
      <c r="E72" s="167">
        <v>2</v>
      </c>
      <c r="F72" s="168">
        <v>8.7200000000000006</v>
      </c>
      <c r="G72" s="167" t="s">
        <v>1260</v>
      </c>
      <c r="H72" s="167" t="s">
        <v>1257</v>
      </c>
      <c r="I72" s="169">
        <v>55</v>
      </c>
    </row>
    <row r="73" spans="1:9">
      <c r="A73" s="165">
        <v>72</v>
      </c>
      <c r="B73" s="166" t="s">
        <v>1104</v>
      </c>
      <c r="C73" s="166" t="s">
        <v>1099</v>
      </c>
      <c r="D73" s="166" t="s">
        <v>1103</v>
      </c>
      <c r="E73" s="167">
        <v>9</v>
      </c>
      <c r="F73" s="168">
        <v>2.76</v>
      </c>
      <c r="G73" s="167" t="s">
        <v>1259</v>
      </c>
      <c r="H73" s="167" t="s">
        <v>1257</v>
      </c>
      <c r="I73" s="169">
        <v>60</v>
      </c>
    </row>
    <row r="74" spans="1:9">
      <c r="A74" s="165">
        <v>73</v>
      </c>
      <c r="B74" s="166" t="s">
        <v>1138</v>
      </c>
      <c r="C74" s="166" t="s">
        <v>1096</v>
      </c>
      <c r="D74" s="166" t="s">
        <v>1097</v>
      </c>
      <c r="E74" s="167">
        <v>7</v>
      </c>
      <c r="F74" s="168">
        <v>5.92</v>
      </c>
      <c r="G74" s="167" t="s">
        <v>1259</v>
      </c>
      <c r="H74" s="167" t="s">
        <v>1256</v>
      </c>
      <c r="I74" s="169">
        <v>48</v>
      </c>
    </row>
    <row r="75" spans="1:9">
      <c r="A75" s="165">
        <v>74</v>
      </c>
      <c r="B75" s="166" t="s">
        <v>1107</v>
      </c>
      <c r="C75" s="166" t="s">
        <v>1096</v>
      </c>
      <c r="D75" s="166" t="s">
        <v>1105</v>
      </c>
      <c r="E75" s="167">
        <v>7</v>
      </c>
      <c r="F75" s="168">
        <v>5.46</v>
      </c>
      <c r="G75" s="167" t="s">
        <v>1260</v>
      </c>
      <c r="H75" s="167" t="s">
        <v>1257</v>
      </c>
      <c r="I75" s="169">
        <v>58</v>
      </c>
    </row>
    <row r="76" spans="1:9">
      <c r="A76" s="165">
        <v>75</v>
      </c>
      <c r="B76" s="166" t="s">
        <v>206</v>
      </c>
      <c r="C76" s="166" t="s">
        <v>1096</v>
      </c>
      <c r="D76" s="166" t="s">
        <v>1097</v>
      </c>
      <c r="E76" s="167">
        <v>4</v>
      </c>
      <c r="F76" s="168">
        <v>9.86</v>
      </c>
      <c r="G76" s="167" t="s">
        <v>1259</v>
      </c>
      <c r="H76" s="167" t="s">
        <v>1257</v>
      </c>
      <c r="I76" s="169">
        <v>42</v>
      </c>
    </row>
    <row r="77" spans="1:9">
      <c r="A77" s="165">
        <v>76</v>
      </c>
      <c r="B77" s="166" t="s">
        <v>1119</v>
      </c>
      <c r="C77" s="166" t="s">
        <v>1096</v>
      </c>
      <c r="D77" s="166" t="s">
        <v>1111</v>
      </c>
      <c r="E77" s="167">
        <v>10</v>
      </c>
      <c r="F77" s="168">
        <v>1.82</v>
      </c>
      <c r="G77" s="167" t="s">
        <v>1260</v>
      </c>
      <c r="H77" s="167" t="s">
        <v>1257</v>
      </c>
      <c r="I77" s="169">
        <v>56</v>
      </c>
    </row>
    <row r="78" spans="1:9">
      <c r="A78" s="165">
        <v>77</v>
      </c>
      <c r="B78" s="166" t="s">
        <v>1122</v>
      </c>
      <c r="C78" s="166" t="s">
        <v>1096</v>
      </c>
      <c r="D78" s="166" t="s">
        <v>1097</v>
      </c>
      <c r="E78" s="167">
        <v>10</v>
      </c>
      <c r="F78" s="168">
        <v>7.12</v>
      </c>
      <c r="G78" s="167" t="s">
        <v>1260</v>
      </c>
      <c r="H78" s="167" t="s">
        <v>1256</v>
      </c>
      <c r="I78" s="169">
        <v>54</v>
      </c>
    </row>
    <row r="79" spans="1:9">
      <c r="A79" s="165">
        <v>78</v>
      </c>
      <c r="B79" s="166" t="s">
        <v>1117</v>
      </c>
      <c r="C79" s="166" t="s">
        <v>1099</v>
      </c>
      <c r="D79" s="166" t="s">
        <v>1097</v>
      </c>
      <c r="E79" s="167">
        <v>5</v>
      </c>
      <c r="F79" s="168">
        <v>7.45</v>
      </c>
      <c r="G79" s="167" t="s">
        <v>1260</v>
      </c>
      <c r="H79" s="167" t="s">
        <v>1256</v>
      </c>
      <c r="I79" s="169">
        <v>60</v>
      </c>
    </row>
    <row r="80" spans="1:9">
      <c r="A80" s="165">
        <v>79</v>
      </c>
      <c r="B80" s="166" t="s">
        <v>205</v>
      </c>
      <c r="C80" s="166" t="s">
        <v>1096</v>
      </c>
      <c r="D80" s="166" t="s">
        <v>1097</v>
      </c>
      <c r="E80" s="167">
        <v>9</v>
      </c>
      <c r="F80" s="168">
        <v>5.36</v>
      </c>
      <c r="G80" s="167" t="s">
        <v>1260</v>
      </c>
      <c r="H80" s="167" t="s">
        <v>1257</v>
      </c>
      <c r="I80" s="169">
        <v>66</v>
      </c>
    </row>
    <row r="81" spans="1:9">
      <c r="A81" s="165">
        <v>80</v>
      </c>
      <c r="B81" s="166" t="s">
        <v>1123</v>
      </c>
      <c r="C81" s="166" t="s">
        <v>1099</v>
      </c>
      <c r="D81" s="166" t="s">
        <v>1105</v>
      </c>
      <c r="E81" s="167">
        <v>10</v>
      </c>
      <c r="F81" s="168">
        <v>8.33</v>
      </c>
      <c r="G81" s="167" t="s">
        <v>1260</v>
      </c>
      <c r="H81" s="167" t="s">
        <v>1257</v>
      </c>
      <c r="I81" s="169">
        <v>51</v>
      </c>
    </row>
    <row r="82" spans="1:9">
      <c r="A82" s="165">
        <v>81</v>
      </c>
      <c r="B82" s="166" t="s">
        <v>1130</v>
      </c>
      <c r="C82" s="166" t="s">
        <v>1099</v>
      </c>
      <c r="D82" s="166" t="s">
        <v>1103</v>
      </c>
      <c r="E82" s="167">
        <v>2</v>
      </c>
      <c r="F82" s="168">
        <v>1.28</v>
      </c>
      <c r="G82" s="167" t="s">
        <v>1260</v>
      </c>
      <c r="H82" s="167" t="s">
        <v>1256</v>
      </c>
      <c r="I82" s="169">
        <v>38</v>
      </c>
    </row>
    <row r="83" spans="1:9">
      <c r="A83" s="165">
        <v>82</v>
      </c>
      <c r="B83" s="166" t="s">
        <v>1128</v>
      </c>
      <c r="C83" s="166" t="s">
        <v>1099</v>
      </c>
      <c r="D83" s="166" t="s">
        <v>1103</v>
      </c>
      <c r="E83" s="167">
        <v>9</v>
      </c>
      <c r="F83" s="168">
        <v>6.41</v>
      </c>
      <c r="G83" s="167" t="s">
        <v>1260</v>
      </c>
      <c r="H83" s="167" t="s">
        <v>1257</v>
      </c>
      <c r="I83" s="169">
        <v>40</v>
      </c>
    </row>
    <row r="84" spans="1:9">
      <c r="A84" s="165">
        <v>83</v>
      </c>
      <c r="B84" s="166" t="s">
        <v>1130</v>
      </c>
      <c r="C84" s="166" t="s">
        <v>1099</v>
      </c>
      <c r="D84" s="166" t="s">
        <v>1111</v>
      </c>
      <c r="E84" s="167">
        <v>5</v>
      </c>
      <c r="F84" s="168">
        <v>6.31</v>
      </c>
      <c r="G84" s="167" t="s">
        <v>1260</v>
      </c>
      <c r="H84" s="167" t="s">
        <v>1257</v>
      </c>
      <c r="I84" s="169">
        <v>64</v>
      </c>
    </row>
    <row r="85" spans="1:9">
      <c r="A85" s="165">
        <v>84</v>
      </c>
      <c r="B85" s="166" t="s">
        <v>205</v>
      </c>
      <c r="C85" s="166" t="s">
        <v>1096</v>
      </c>
      <c r="D85" s="166" t="s">
        <v>1111</v>
      </c>
      <c r="E85" s="167">
        <v>2</v>
      </c>
      <c r="F85" s="168">
        <v>2.1800000000000002</v>
      </c>
      <c r="G85" s="167" t="s">
        <v>1260</v>
      </c>
      <c r="H85" s="167" t="s">
        <v>1257</v>
      </c>
      <c r="I85" s="169">
        <v>29</v>
      </c>
    </row>
    <row r="86" spans="1:9">
      <c r="A86" s="165">
        <v>85</v>
      </c>
      <c r="B86" s="166" t="s">
        <v>205</v>
      </c>
      <c r="C86" s="166" t="s">
        <v>1096</v>
      </c>
      <c r="D86" s="166" t="s">
        <v>1111</v>
      </c>
      <c r="E86" s="167">
        <v>8</v>
      </c>
      <c r="F86" s="168">
        <v>8.59</v>
      </c>
      <c r="G86" s="167" t="s">
        <v>1260</v>
      </c>
      <c r="H86" s="167" t="s">
        <v>1257</v>
      </c>
      <c r="I86" s="169">
        <v>56</v>
      </c>
    </row>
    <row r="87" spans="1:9">
      <c r="A87" s="165">
        <v>86</v>
      </c>
      <c r="B87" s="166" t="s">
        <v>1122</v>
      </c>
      <c r="C87" s="166" t="s">
        <v>1096</v>
      </c>
      <c r="D87" s="166" t="s">
        <v>1105</v>
      </c>
      <c r="E87" s="167">
        <v>6</v>
      </c>
      <c r="F87" s="168">
        <v>5.44</v>
      </c>
      <c r="G87" s="167" t="s">
        <v>1260</v>
      </c>
      <c r="H87" s="167" t="s">
        <v>1257</v>
      </c>
      <c r="I87" s="169">
        <v>60</v>
      </c>
    </row>
    <row r="88" spans="1:9">
      <c r="A88" s="165">
        <v>87</v>
      </c>
      <c r="B88" s="166" t="s">
        <v>1139</v>
      </c>
      <c r="C88" s="166" t="s">
        <v>1099</v>
      </c>
      <c r="D88" s="166" t="s">
        <v>1105</v>
      </c>
      <c r="E88" s="167">
        <v>5</v>
      </c>
      <c r="F88" s="168">
        <v>6.74</v>
      </c>
      <c r="G88" s="167" t="s">
        <v>1259</v>
      </c>
      <c r="H88" s="167" t="s">
        <v>1256</v>
      </c>
      <c r="I88" s="169">
        <v>60</v>
      </c>
    </row>
    <row r="89" spans="1:9">
      <c r="A89" s="165">
        <v>88</v>
      </c>
      <c r="B89" s="166" t="s">
        <v>1137</v>
      </c>
      <c r="C89" s="166" t="s">
        <v>1099</v>
      </c>
      <c r="D89" s="166" t="s">
        <v>1105</v>
      </c>
      <c r="E89" s="167">
        <v>8</v>
      </c>
      <c r="F89" s="168">
        <v>4.24</v>
      </c>
      <c r="G89" s="167" t="s">
        <v>1260</v>
      </c>
      <c r="H89" s="167" t="s">
        <v>1257</v>
      </c>
      <c r="I89" s="169">
        <v>24</v>
      </c>
    </row>
    <row r="90" spans="1:9">
      <c r="A90" s="165">
        <v>89</v>
      </c>
      <c r="B90" s="166" t="s">
        <v>1110</v>
      </c>
      <c r="C90" s="166" t="s">
        <v>1096</v>
      </c>
      <c r="D90" s="166" t="s">
        <v>1103</v>
      </c>
      <c r="E90" s="167">
        <v>8</v>
      </c>
      <c r="F90" s="168">
        <v>2.5299999999999998</v>
      </c>
      <c r="G90" s="167" t="s">
        <v>1260</v>
      </c>
      <c r="H90" s="167" t="s">
        <v>1257</v>
      </c>
      <c r="I90" s="169">
        <v>71</v>
      </c>
    </row>
    <row r="91" spans="1:9">
      <c r="A91" s="165">
        <v>90</v>
      </c>
      <c r="B91" s="166" t="s">
        <v>1101</v>
      </c>
      <c r="C91" s="166" t="s">
        <v>1102</v>
      </c>
      <c r="D91" s="166" t="s">
        <v>1097</v>
      </c>
      <c r="E91" s="167">
        <v>7</v>
      </c>
      <c r="F91" s="168">
        <v>6.27</v>
      </c>
      <c r="G91" s="167" t="s">
        <v>1260</v>
      </c>
      <c r="H91" s="167" t="s">
        <v>1257</v>
      </c>
      <c r="I91" s="169">
        <v>50</v>
      </c>
    </row>
    <row r="92" spans="1:9">
      <c r="A92" s="165">
        <v>91</v>
      </c>
      <c r="B92" s="166" t="s">
        <v>1123</v>
      </c>
      <c r="C92" s="166" t="s">
        <v>1099</v>
      </c>
      <c r="D92" s="166" t="s">
        <v>1100</v>
      </c>
      <c r="E92" s="167">
        <v>1</v>
      </c>
      <c r="F92" s="168">
        <v>5.79</v>
      </c>
      <c r="G92" s="167" t="s">
        <v>1260</v>
      </c>
      <c r="H92" s="167" t="s">
        <v>1257</v>
      </c>
      <c r="I92" s="169">
        <v>37</v>
      </c>
    </row>
    <row r="93" spans="1:9">
      <c r="A93" s="165">
        <v>92</v>
      </c>
      <c r="B93" s="166" t="s">
        <v>1120</v>
      </c>
      <c r="C93" s="166" t="s">
        <v>1099</v>
      </c>
      <c r="D93" s="166" t="s">
        <v>1111</v>
      </c>
      <c r="E93" s="167">
        <v>4</v>
      </c>
      <c r="F93" s="168">
        <v>4.13</v>
      </c>
      <c r="G93" s="167" t="s">
        <v>1260</v>
      </c>
      <c r="H93" s="167" t="s">
        <v>1257</v>
      </c>
      <c r="I93" s="169">
        <v>40</v>
      </c>
    </row>
    <row r="94" spans="1:9">
      <c r="A94" s="165">
        <v>93</v>
      </c>
      <c r="B94" s="166" t="s">
        <v>1133</v>
      </c>
      <c r="C94" s="166" t="s">
        <v>1096</v>
      </c>
      <c r="D94" s="166" t="s">
        <v>1111</v>
      </c>
      <c r="E94" s="167">
        <v>9</v>
      </c>
      <c r="F94" s="168">
        <v>1.98</v>
      </c>
      <c r="G94" s="167" t="s">
        <v>1260</v>
      </c>
      <c r="H94" s="167" t="s">
        <v>1256</v>
      </c>
      <c r="I94" s="169">
        <v>68</v>
      </c>
    </row>
    <row r="95" spans="1:9">
      <c r="A95" s="165">
        <v>94</v>
      </c>
      <c r="B95" s="166" t="s">
        <v>1133</v>
      </c>
      <c r="C95" s="166" t="s">
        <v>1096</v>
      </c>
      <c r="D95" s="166" t="s">
        <v>1097</v>
      </c>
      <c r="E95" s="167">
        <v>10</v>
      </c>
      <c r="F95" s="168">
        <v>3.66</v>
      </c>
      <c r="G95" s="167" t="s">
        <v>1260</v>
      </c>
      <c r="H95" s="167" t="s">
        <v>1256</v>
      </c>
      <c r="I95" s="169">
        <v>39</v>
      </c>
    </row>
    <row r="96" spans="1:9">
      <c r="A96" s="165">
        <v>95</v>
      </c>
      <c r="B96" s="166" t="s">
        <v>1131</v>
      </c>
      <c r="C96" s="166" t="s">
        <v>1096</v>
      </c>
      <c r="D96" s="166" t="s">
        <v>1097</v>
      </c>
      <c r="E96" s="167">
        <v>2</v>
      </c>
      <c r="F96" s="168">
        <v>1.1499999999999999</v>
      </c>
      <c r="G96" s="167" t="s">
        <v>1259</v>
      </c>
      <c r="H96" s="167" t="s">
        <v>1257</v>
      </c>
      <c r="I96" s="169">
        <v>62</v>
      </c>
    </row>
    <row r="97" spans="1:9">
      <c r="A97" s="165">
        <v>96</v>
      </c>
      <c r="B97" s="166" t="s">
        <v>1101</v>
      </c>
      <c r="C97" s="166" t="s">
        <v>1102</v>
      </c>
      <c r="D97" s="166" t="s">
        <v>1100</v>
      </c>
      <c r="E97" s="167">
        <v>3</v>
      </c>
      <c r="F97" s="168">
        <v>9.86</v>
      </c>
      <c r="G97" s="167" t="s">
        <v>1259</v>
      </c>
      <c r="H97" s="167" t="s">
        <v>1257</v>
      </c>
      <c r="I97" s="169">
        <v>59</v>
      </c>
    </row>
    <row r="98" spans="1:9">
      <c r="A98" s="165">
        <v>97</v>
      </c>
      <c r="B98" s="166" t="s">
        <v>1095</v>
      </c>
      <c r="C98" s="166" t="s">
        <v>1096</v>
      </c>
      <c r="D98" s="166" t="s">
        <v>1103</v>
      </c>
      <c r="E98" s="167">
        <v>10</v>
      </c>
      <c r="F98" s="168">
        <v>5.65</v>
      </c>
      <c r="G98" s="167" t="s">
        <v>1260</v>
      </c>
      <c r="H98" s="167" t="s">
        <v>1256</v>
      </c>
      <c r="I98" s="169">
        <v>44</v>
      </c>
    </row>
    <row r="99" spans="1:9">
      <c r="A99" s="165">
        <v>98</v>
      </c>
      <c r="B99" s="166" t="s">
        <v>1101</v>
      </c>
      <c r="C99" s="166" t="s">
        <v>1102</v>
      </c>
      <c r="D99" s="166" t="s">
        <v>1100</v>
      </c>
      <c r="E99" s="167">
        <v>9</v>
      </c>
      <c r="F99" s="168">
        <v>2.4700000000000002</v>
      </c>
      <c r="G99" s="167" t="s">
        <v>1260</v>
      </c>
      <c r="H99" s="167" t="s">
        <v>1256</v>
      </c>
      <c r="I99" s="169">
        <v>46</v>
      </c>
    </row>
    <row r="100" spans="1:9">
      <c r="A100" s="165">
        <v>99</v>
      </c>
      <c r="B100" s="166" t="s">
        <v>1140</v>
      </c>
      <c r="C100" s="166" t="s">
        <v>1102</v>
      </c>
      <c r="D100" s="166" t="s">
        <v>1103</v>
      </c>
      <c r="E100" s="167">
        <v>9</v>
      </c>
      <c r="F100" s="168">
        <v>2.66</v>
      </c>
      <c r="G100" s="167" t="s">
        <v>1260</v>
      </c>
      <c r="H100" s="167" t="s">
        <v>1257</v>
      </c>
      <c r="I100" s="169">
        <v>34</v>
      </c>
    </row>
    <row r="101" spans="1:9">
      <c r="A101" s="165">
        <v>100</v>
      </c>
      <c r="B101" s="166" t="s">
        <v>1118</v>
      </c>
      <c r="C101" s="166" t="s">
        <v>1099</v>
      </c>
      <c r="D101" s="166" t="s">
        <v>1105</v>
      </c>
      <c r="E101" s="167">
        <v>1</v>
      </c>
      <c r="F101" s="168">
        <v>1.07</v>
      </c>
      <c r="G101" s="167" t="s">
        <v>1260</v>
      </c>
      <c r="H101" s="167" t="s">
        <v>1257</v>
      </c>
      <c r="I101" s="169">
        <v>35</v>
      </c>
    </row>
    <row r="102" spans="1:9">
      <c r="A102" s="165">
        <v>101</v>
      </c>
      <c r="B102" s="166" t="s">
        <v>1109</v>
      </c>
      <c r="C102" s="166" t="s">
        <v>1096</v>
      </c>
      <c r="D102" s="166" t="s">
        <v>1103</v>
      </c>
      <c r="E102" s="167">
        <v>4</v>
      </c>
      <c r="F102" s="168">
        <v>1.2</v>
      </c>
      <c r="G102" s="167" t="s">
        <v>1260</v>
      </c>
      <c r="H102" s="167" t="s">
        <v>1257</v>
      </c>
      <c r="I102" s="169">
        <v>73</v>
      </c>
    </row>
    <row r="103" spans="1:9">
      <c r="A103" s="165">
        <v>102</v>
      </c>
      <c r="B103" s="166" t="s">
        <v>1116</v>
      </c>
      <c r="C103" s="166" t="s">
        <v>1096</v>
      </c>
      <c r="D103" s="166" t="s">
        <v>1097</v>
      </c>
      <c r="E103" s="167">
        <v>8</v>
      </c>
      <c r="F103" s="168">
        <v>5.27</v>
      </c>
      <c r="G103" s="167" t="s">
        <v>1259</v>
      </c>
      <c r="H103" s="167" t="s">
        <v>1257</v>
      </c>
      <c r="I103" s="169">
        <v>35</v>
      </c>
    </row>
    <row r="104" spans="1:9">
      <c r="A104" s="165">
        <v>103</v>
      </c>
      <c r="B104" s="166" t="s">
        <v>1112</v>
      </c>
      <c r="C104" s="166" t="s">
        <v>1113</v>
      </c>
      <c r="D104" s="166" t="s">
        <v>1097</v>
      </c>
      <c r="E104" s="167">
        <v>3</v>
      </c>
      <c r="F104" s="168">
        <v>6.87</v>
      </c>
      <c r="G104" s="167" t="s">
        <v>1260</v>
      </c>
      <c r="H104" s="167" t="s">
        <v>1257</v>
      </c>
      <c r="I104" s="169">
        <v>64</v>
      </c>
    </row>
    <row r="105" spans="1:9">
      <c r="A105" s="165">
        <v>104</v>
      </c>
      <c r="B105" s="166" t="s">
        <v>1119</v>
      </c>
      <c r="C105" s="166" t="s">
        <v>1096</v>
      </c>
      <c r="D105" s="166" t="s">
        <v>1105</v>
      </c>
      <c r="E105" s="167">
        <v>6</v>
      </c>
      <c r="F105" s="168">
        <v>9.73</v>
      </c>
      <c r="G105" s="167" t="s">
        <v>1260</v>
      </c>
      <c r="H105" s="167" t="s">
        <v>1257</v>
      </c>
      <c r="I105" s="169">
        <v>51</v>
      </c>
    </row>
    <row r="106" spans="1:9">
      <c r="A106" s="165">
        <v>105</v>
      </c>
      <c r="B106" s="166" t="s">
        <v>1122</v>
      </c>
      <c r="C106" s="166" t="s">
        <v>1096</v>
      </c>
      <c r="D106" s="166" t="s">
        <v>1097</v>
      </c>
      <c r="E106" s="167">
        <v>1</v>
      </c>
      <c r="F106" s="168">
        <v>4.37</v>
      </c>
      <c r="G106" s="167" t="s">
        <v>1260</v>
      </c>
      <c r="H106" s="167" t="s">
        <v>1257</v>
      </c>
      <c r="I106" s="169">
        <v>56</v>
      </c>
    </row>
    <row r="107" spans="1:9">
      <c r="A107" s="165">
        <v>106</v>
      </c>
      <c r="B107" s="166" t="s">
        <v>1134</v>
      </c>
      <c r="C107" s="166" t="s">
        <v>1096</v>
      </c>
      <c r="D107" s="166" t="s">
        <v>1111</v>
      </c>
      <c r="E107" s="167">
        <v>7</v>
      </c>
      <c r="F107" s="168">
        <v>9.1300000000000008</v>
      </c>
      <c r="G107" s="167" t="s">
        <v>1260</v>
      </c>
      <c r="H107" s="167" t="s">
        <v>1257</v>
      </c>
      <c r="I107" s="169">
        <v>72</v>
      </c>
    </row>
    <row r="108" spans="1:9">
      <c r="A108" s="165">
        <v>107</v>
      </c>
      <c r="B108" s="166" t="s">
        <v>1106</v>
      </c>
      <c r="C108" s="166" t="s">
        <v>1096</v>
      </c>
      <c r="D108" s="166" t="s">
        <v>1103</v>
      </c>
      <c r="E108" s="167">
        <v>4</v>
      </c>
      <c r="F108" s="168">
        <v>9.77</v>
      </c>
      <c r="G108" s="167" t="s">
        <v>1259</v>
      </c>
      <c r="H108" s="167" t="s">
        <v>1257</v>
      </c>
      <c r="I108" s="169">
        <v>51</v>
      </c>
    </row>
    <row r="109" spans="1:9">
      <c r="A109" s="165">
        <v>108</v>
      </c>
      <c r="B109" s="166" t="s">
        <v>1114</v>
      </c>
      <c r="C109" s="166" t="s">
        <v>1096</v>
      </c>
      <c r="D109" s="166" t="s">
        <v>1111</v>
      </c>
      <c r="E109" s="167">
        <v>6</v>
      </c>
      <c r="F109" s="168">
        <v>6.94</v>
      </c>
      <c r="G109" s="167" t="s">
        <v>1260</v>
      </c>
      <c r="H109" s="167" t="s">
        <v>1257</v>
      </c>
      <c r="I109" s="169">
        <v>61</v>
      </c>
    </row>
    <row r="110" spans="1:9">
      <c r="A110" s="165">
        <v>109</v>
      </c>
      <c r="B110" s="166" t="s">
        <v>1141</v>
      </c>
      <c r="C110" s="166" t="s">
        <v>1096</v>
      </c>
      <c r="D110" s="166" t="s">
        <v>1100</v>
      </c>
      <c r="E110" s="167">
        <v>10</v>
      </c>
      <c r="F110" s="168">
        <v>7.78</v>
      </c>
      <c r="G110" s="167" t="s">
        <v>1259</v>
      </c>
      <c r="H110" s="167" t="s">
        <v>1256</v>
      </c>
      <c r="I110" s="169">
        <v>60</v>
      </c>
    </row>
    <row r="111" spans="1:9">
      <c r="A111" s="165">
        <v>110</v>
      </c>
      <c r="B111" s="166" t="s">
        <v>1112</v>
      </c>
      <c r="C111" s="166" t="s">
        <v>1113</v>
      </c>
      <c r="D111" s="166" t="s">
        <v>1103</v>
      </c>
      <c r="E111" s="167">
        <v>5</v>
      </c>
      <c r="F111" s="168">
        <v>1.75</v>
      </c>
      <c r="G111" s="167" t="s">
        <v>1259</v>
      </c>
      <c r="H111" s="167" t="s">
        <v>1256</v>
      </c>
      <c r="I111" s="169">
        <v>59</v>
      </c>
    </row>
    <row r="112" spans="1:9">
      <c r="A112" s="165">
        <v>111</v>
      </c>
      <c r="B112" s="166" t="s">
        <v>1142</v>
      </c>
      <c r="C112" s="166" t="s">
        <v>1099</v>
      </c>
      <c r="D112" s="166" t="s">
        <v>1103</v>
      </c>
      <c r="E112" s="167">
        <v>1</v>
      </c>
      <c r="F112" s="168">
        <v>7.76</v>
      </c>
      <c r="G112" s="167" t="s">
        <v>1260</v>
      </c>
      <c r="H112" s="167" t="s">
        <v>1256</v>
      </c>
      <c r="I112" s="169">
        <v>42</v>
      </c>
    </row>
    <row r="113" spans="1:9">
      <c r="A113" s="165">
        <v>112</v>
      </c>
      <c r="B113" s="166" t="s">
        <v>1129</v>
      </c>
      <c r="C113" s="166" t="s">
        <v>1096</v>
      </c>
      <c r="D113" s="166" t="s">
        <v>1103</v>
      </c>
      <c r="E113" s="167">
        <v>3</v>
      </c>
      <c r="F113" s="168">
        <v>3.57</v>
      </c>
      <c r="G113" s="167" t="s">
        <v>1260</v>
      </c>
      <c r="H113" s="167" t="s">
        <v>1256</v>
      </c>
      <c r="I113" s="169">
        <v>54</v>
      </c>
    </row>
    <row r="114" spans="1:9">
      <c r="A114" s="165">
        <v>113</v>
      </c>
      <c r="B114" s="166" t="s">
        <v>1131</v>
      </c>
      <c r="C114" s="166" t="s">
        <v>1096</v>
      </c>
      <c r="D114" s="166" t="s">
        <v>1103</v>
      </c>
      <c r="E114" s="167">
        <v>1</v>
      </c>
      <c r="F114" s="168">
        <v>1.65</v>
      </c>
      <c r="G114" s="167" t="s">
        <v>1259</v>
      </c>
      <c r="H114" s="167" t="s">
        <v>1257</v>
      </c>
      <c r="I114" s="169">
        <v>41</v>
      </c>
    </row>
    <row r="115" spans="1:9">
      <c r="A115" s="165">
        <v>114</v>
      </c>
      <c r="B115" s="166" t="s">
        <v>1128</v>
      </c>
      <c r="C115" s="166" t="s">
        <v>1099</v>
      </c>
      <c r="D115" s="166" t="s">
        <v>1103</v>
      </c>
      <c r="E115" s="167">
        <v>6</v>
      </c>
      <c r="F115" s="168">
        <v>2.23</v>
      </c>
      <c r="G115" s="167" t="s">
        <v>1259</v>
      </c>
      <c r="H115" s="167" t="s">
        <v>1256</v>
      </c>
      <c r="I115" s="169">
        <v>41</v>
      </c>
    </row>
    <row r="116" spans="1:9">
      <c r="A116" s="165">
        <v>115</v>
      </c>
      <c r="B116" s="166" t="s">
        <v>1134</v>
      </c>
      <c r="C116" s="166" t="s">
        <v>1096</v>
      </c>
      <c r="D116" s="166" t="s">
        <v>1103</v>
      </c>
      <c r="E116" s="167">
        <v>9</v>
      </c>
      <c r="F116" s="168">
        <v>5.22</v>
      </c>
      <c r="G116" s="167" t="s">
        <v>1260</v>
      </c>
      <c r="H116" s="167" t="s">
        <v>1257</v>
      </c>
      <c r="I116" s="169">
        <v>61</v>
      </c>
    </row>
    <row r="117" spans="1:9">
      <c r="A117" s="165">
        <v>116</v>
      </c>
      <c r="B117" s="166" t="s">
        <v>1104</v>
      </c>
      <c r="C117" s="166" t="s">
        <v>1099</v>
      </c>
      <c r="D117" s="166" t="s">
        <v>1103</v>
      </c>
      <c r="E117" s="167">
        <v>4</v>
      </c>
      <c r="F117" s="168">
        <v>4.55</v>
      </c>
      <c r="G117" s="167" t="s">
        <v>1260</v>
      </c>
      <c r="H117" s="167" t="s">
        <v>1257</v>
      </c>
      <c r="I117" s="169">
        <v>54</v>
      </c>
    </row>
    <row r="118" spans="1:9">
      <c r="A118" s="165">
        <v>117</v>
      </c>
      <c r="B118" s="166" t="s">
        <v>1143</v>
      </c>
      <c r="C118" s="166" t="s">
        <v>1099</v>
      </c>
      <c r="D118" s="166" t="s">
        <v>1097</v>
      </c>
      <c r="E118" s="167">
        <v>7</v>
      </c>
      <c r="F118" s="168">
        <v>8.56</v>
      </c>
      <c r="G118" s="167" t="s">
        <v>1260</v>
      </c>
      <c r="H118" s="167" t="s">
        <v>1257</v>
      </c>
      <c r="I118" s="169">
        <v>21</v>
      </c>
    </row>
    <row r="119" spans="1:9">
      <c r="A119" s="165">
        <v>118</v>
      </c>
      <c r="B119" s="166" t="s">
        <v>1107</v>
      </c>
      <c r="C119" s="166" t="s">
        <v>1096</v>
      </c>
      <c r="D119" s="166" t="s">
        <v>1100</v>
      </c>
      <c r="E119" s="167">
        <v>2</v>
      </c>
      <c r="F119" s="168">
        <v>2.2200000000000002</v>
      </c>
      <c r="G119" s="167" t="s">
        <v>1260</v>
      </c>
      <c r="H119" s="167" t="s">
        <v>1257</v>
      </c>
      <c r="I119" s="169">
        <v>22</v>
      </c>
    </row>
    <row r="120" spans="1:9">
      <c r="A120" s="165">
        <v>119</v>
      </c>
      <c r="B120" s="166" t="s">
        <v>1108</v>
      </c>
      <c r="C120" s="166" t="s">
        <v>1096</v>
      </c>
      <c r="D120" s="166" t="s">
        <v>1097</v>
      </c>
      <c r="E120" s="167">
        <v>5</v>
      </c>
      <c r="F120" s="168">
        <v>1.77</v>
      </c>
      <c r="G120" s="167" t="s">
        <v>1260</v>
      </c>
      <c r="H120" s="167" t="s">
        <v>1257</v>
      </c>
      <c r="I120" s="169">
        <v>50</v>
      </c>
    </row>
    <row r="121" spans="1:9">
      <c r="A121" s="165">
        <v>120</v>
      </c>
      <c r="B121" s="166" t="s">
        <v>1133</v>
      </c>
      <c r="C121" s="166" t="s">
        <v>1096</v>
      </c>
      <c r="D121" s="166" t="s">
        <v>1103</v>
      </c>
      <c r="E121" s="167">
        <v>9</v>
      </c>
      <c r="F121" s="168">
        <v>7.85</v>
      </c>
      <c r="G121" s="167" t="s">
        <v>1260</v>
      </c>
      <c r="H121" s="167" t="s">
        <v>1257</v>
      </c>
      <c r="I121" s="169">
        <v>63</v>
      </c>
    </row>
    <row r="122" spans="1:9">
      <c r="A122" s="165">
        <v>121</v>
      </c>
      <c r="B122" s="166" t="s">
        <v>1109</v>
      </c>
      <c r="C122" s="166" t="s">
        <v>1096</v>
      </c>
      <c r="D122" s="166" t="s">
        <v>1100</v>
      </c>
      <c r="E122" s="167">
        <v>6</v>
      </c>
      <c r="F122" s="168">
        <v>1.78</v>
      </c>
      <c r="G122" s="167" t="s">
        <v>1260</v>
      </c>
      <c r="H122" s="167" t="s">
        <v>1257</v>
      </c>
      <c r="I122" s="169">
        <v>79</v>
      </c>
    </row>
    <row r="123" spans="1:9">
      <c r="A123" s="165">
        <v>122</v>
      </c>
      <c r="B123" s="166" t="s">
        <v>1141</v>
      </c>
      <c r="C123" s="166" t="s">
        <v>1096</v>
      </c>
      <c r="D123" s="166" t="s">
        <v>1103</v>
      </c>
      <c r="E123" s="167">
        <v>2</v>
      </c>
      <c r="F123" s="168">
        <v>7.31</v>
      </c>
      <c r="G123" s="167" t="s">
        <v>1260</v>
      </c>
      <c r="H123" s="167" t="s">
        <v>1257</v>
      </c>
      <c r="I123" s="169">
        <v>51</v>
      </c>
    </row>
    <row r="124" spans="1:9">
      <c r="A124" s="165">
        <v>123</v>
      </c>
      <c r="B124" s="166" t="s">
        <v>1133</v>
      </c>
      <c r="C124" s="166" t="s">
        <v>1096</v>
      </c>
      <c r="D124" s="166" t="s">
        <v>1103</v>
      </c>
      <c r="E124" s="167">
        <v>4</v>
      </c>
      <c r="F124" s="168">
        <v>8.9499999999999993</v>
      </c>
      <c r="G124" s="167" t="s">
        <v>1260</v>
      </c>
      <c r="H124" s="167" t="s">
        <v>1256</v>
      </c>
      <c r="I124" s="169">
        <v>36</v>
      </c>
    </row>
    <row r="125" spans="1:9">
      <c r="A125" s="165">
        <v>124</v>
      </c>
      <c r="B125" s="166" t="s">
        <v>1107</v>
      </c>
      <c r="C125" s="166" t="s">
        <v>1096</v>
      </c>
      <c r="D125" s="166" t="s">
        <v>1103</v>
      </c>
      <c r="E125" s="167">
        <v>10</v>
      </c>
      <c r="F125" s="168">
        <v>3.1</v>
      </c>
      <c r="G125" s="167" t="s">
        <v>1259</v>
      </c>
      <c r="H125" s="167" t="s">
        <v>1256</v>
      </c>
      <c r="I125" s="169">
        <v>63</v>
      </c>
    </row>
    <row r="126" spans="1:9">
      <c r="A126" s="165">
        <v>125</v>
      </c>
      <c r="B126" s="166" t="s">
        <v>1136</v>
      </c>
      <c r="C126" s="166" t="s">
        <v>1096</v>
      </c>
      <c r="D126" s="166" t="s">
        <v>1105</v>
      </c>
      <c r="E126" s="167">
        <v>9</v>
      </c>
      <c r="F126" s="168">
        <v>9.68</v>
      </c>
      <c r="G126" s="167" t="s">
        <v>1260</v>
      </c>
      <c r="H126" s="167" t="s">
        <v>1256</v>
      </c>
      <c r="I126" s="169">
        <v>45</v>
      </c>
    </row>
    <row r="127" spans="1:9">
      <c r="A127" s="165">
        <v>126</v>
      </c>
      <c r="B127" s="166" t="s">
        <v>1143</v>
      </c>
      <c r="C127" s="166" t="s">
        <v>1099</v>
      </c>
      <c r="D127" s="166" t="s">
        <v>1100</v>
      </c>
      <c r="E127" s="167">
        <v>9</v>
      </c>
      <c r="F127" s="168">
        <v>9.6300000000000008</v>
      </c>
      <c r="G127" s="167" t="s">
        <v>1260</v>
      </c>
      <c r="H127" s="167" t="s">
        <v>1257</v>
      </c>
      <c r="I127" s="169">
        <v>61</v>
      </c>
    </row>
    <row r="128" spans="1:9">
      <c r="A128" s="165">
        <v>127</v>
      </c>
      <c r="B128" s="166" t="s">
        <v>1122</v>
      </c>
      <c r="C128" s="166" t="s">
        <v>1096</v>
      </c>
      <c r="D128" s="166" t="s">
        <v>1103</v>
      </c>
      <c r="E128" s="167">
        <v>4</v>
      </c>
      <c r="F128" s="168">
        <v>1.02</v>
      </c>
      <c r="G128" s="167" t="s">
        <v>1260</v>
      </c>
      <c r="H128" s="167" t="s">
        <v>1257</v>
      </c>
      <c r="I128" s="169">
        <v>43</v>
      </c>
    </row>
    <row r="129" spans="1:9">
      <c r="A129" s="165">
        <v>128</v>
      </c>
      <c r="B129" s="166" t="s">
        <v>1128</v>
      </c>
      <c r="C129" s="166" t="s">
        <v>1099</v>
      </c>
      <c r="D129" s="166" t="s">
        <v>1103</v>
      </c>
      <c r="E129" s="167">
        <v>2</v>
      </c>
      <c r="F129" s="168">
        <v>7.56</v>
      </c>
      <c r="G129" s="167" t="s">
        <v>1260</v>
      </c>
      <c r="H129" s="167" t="s">
        <v>1257</v>
      </c>
      <c r="I129" s="169">
        <v>26</v>
      </c>
    </row>
    <row r="130" spans="1:9">
      <c r="A130" s="165">
        <v>129</v>
      </c>
      <c r="B130" s="166" t="s">
        <v>1120</v>
      </c>
      <c r="C130" s="166" t="s">
        <v>1099</v>
      </c>
      <c r="D130" s="166" t="s">
        <v>1100</v>
      </c>
      <c r="E130" s="167">
        <v>5</v>
      </c>
      <c r="F130" s="168">
        <v>9.8800000000000008</v>
      </c>
      <c r="G130" s="167" t="s">
        <v>1260</v>
      </c>
      <c r="H130" s="167" t="s">
        <v>1257</v>
      </c>
      <c r="I130" s="169">
        <v>48</v>
      </c>
    </row>
    <row r="131" spans="1:9">
      <c r="A131" s="165">
        <v>130</v>
      </c>
      <c r="B131" s="166" t="s">
        <v>1120</v>
      </c>
      <c r="C131" s="166" t="s">
        <v>1099</v>
      </c>
      <c r="D131" s="166" t="s">
        <v>1097</v>
      </c>
      <c r="E131" s="167">
        <v>1</v>
      </c>
      <c r="F131" s="168">
        <v>9.0299999999999994</v>
      </c>
      <c r="G131" s="167" t="s">
        <v>1260</v>
      </c>
      <c r="H131" s="167" t="s">
        <v>1256</v>
      </c>
      <c r="I131" s="169">
        <v>60</v>
      </c>
    </row>
    <row r="132" spans="1:9">
      <c r="A132" s="165">
        <v>131</v>
      </c>
      <c r="B132" s="166" t="s">
        <v>1112</v>
      </c>
      <c r="C132" s="166" t="s">
        <v>1113</v>
      </c>
      <c r="D132" s="166" t="s">
        <v>1105</v>
      </c>
      <c r="E132" s="167">
        <v>1</v>
      </c>
      <c r="F132" s="168">
        <v>4.72</v>
      </c>
      <c r="G132" s="167" t="s">
        <v>1259</v>
      </c>
      <c r="H132" s="167" t="s">
        <v>1257</v>
      </c>
      <c r="I132" s="169">
        <v>35</v>
      </c>
    </row>
    <row r="133" spans="1:9">
      <c r="A133" s="165">
        <v>132</v>
      </c>
      <c r="B133" s="166" t="s">
        <v>1121</v>
      </c>
      <c r="C133" s="166" t="s">
        <v>1099</v>
      </c>
      <c r="D133" s="166" t="s">
        <v>1103</v>
      </c>
      <c r="E133" s="167">
        <v>6</v>
      </c>
      <c r="F133" s="168">
        <v>6.52</v>
      </c>
      <c r="G133" s="167" t="s">
        <v>1260</v>
      </c>
      <c r="H133" s="167" t="s">
        <v>1257</v>
      </c>
      <c r="I133" s="169">
        <v>33</v>
      </c>
    </row>
    <row r="134" spans="1:9">
      <c r="A134" s="165">
        <v>133</v>
      </c>
      <c r="B134" s="166" t="s">
        <v>1139</v>
      </c>
      <c r="C134" s="166" t="s">
        <v>1099</v>
      </c>
      <c r="D134" s="166" t="s">
        <v>1103</v>
      </c>
      <c r="E134" s="167">
        <v>6</v>
      </c>
      <c r="F134" s="168">
        <v>3.08</v>
      </c>
      <c r="G134" s="167" t="s">
        <v>1259</v>
      </c>
      <c r="H134" s="167" t="s">
        <v>1257</v>
      </c>
      <c r="I134" s="169">
        <v>44</v>
      </c>
    </row>
    <row r="135" spans="1:9">
      <c r="A135" s="165">
        <v>134</v>
      </c>
      <c r="B135" s="166" t="s">
        <v>1131</v>
      </c>
      <c r="C135" s="166" t="s">
        <v>1096</v>
      </c>
      <c r="D135" s="166" t="s">
        <v>1105</v>
      </c>
      <c r="E135" s="167">
        <v>1</v>
      </c>
      <c r="F135" s="168">
        <v>5.42</v>
      </c>
      <c r="G135" s="167" t="s">
        <v>1260</v>
      </c>
      <c r="H135" s="167" t="s">
        <v>1256</v>
      </c>
      <c r="I135" s="169">
        <v>60</v>
      </c>
    </row>
    <row r="136" spans="1:9">
      <c r="A136" s="165">
        <v>135</v>
      </c>
      <c r="B136" s="166" t="s">
        <v>1107</v>
      </c>
      <c r="C136" s="166" t="s">
        <v>1096</v>
      </c>
      <c r="D136" s="166" t="s">
        <v>1103</v>
      </c>
      <c r="E136" s="167">
        <v>7</v>
      </c>
      <c r="F136" s="168">
        <v>6.89</v>
      </c>
      <c r="G136" s="167" t="s">
        <v>1260</v>
      </c>
      <c r="H136" s="167" t="s">
        <v>1257</v>
      </c>
      <c r="I136" s="169">
        <v>59</v>
      </c>
    </row>
    <row r="137" spans="1:9">
      <c r="A137" s="165">
        <v>136</v>
      </c>
      <c r="B137" s="166" t="s">
        <v>1116</v>
      </c>
      <c r="C137" s="166" t="s">
        <v>1096</v>
      </c>
      <c r="D137" s="166" t="s">
        <v>1097</v>
      </c>
      <c r="E137" s="167">
        <v>6</v>
      </c>
      <c r="F137" s="168">
        <v>5.62</v>
      </c>
      <c r="G137" s="167" t="s">
        <v>1260</v>
      </c>
      <c r="H137" s="167" t="s">
        <v>1257</v>
      </c>
      <c r="I137" s="169">
        <v>70</v>
      </c>
    </row>
    <row r="138" spans="1:9">
      <c r="A138" s="165">
        <v>137</v>
      </c>
      <c r="B138" s="166" t="s">
        <v>1112</v>
      </c>
      <c r="C138" s="166" t="s">
        <v>1113</v>
      </c>
      <c r="D138" s="166" t="s">
        <v>1100</v>
      </c>
      <c r="E138" s="167">
        <v>6</v>
      </c>
      <c r="F138" s="168">
        <v>9.61</v>
      </c>
      <c r="G138" s="167" t="s">
        <v>1260</v>
      </c>
      <c r="H138" s="167" t="s">
        <v>1257</v>
      </c>
      <c r="I138" s="169">
        <v>64</v>
      </c>
    </row>
    <row r="139" spans="1:9">
      <c r="A139" s="165">
        <v>138</v>
      </c>
      <c r="B139" s="166" t="s">
        <v>1140</v>
      </c>
      <c r="C139" s="166" t="s">
        <v>1102</v>
      </c>
      <c r="D139" s="166" t="s">
        <v>1105</v>
      </c>
      <c r="E139" s="167">
        <v>10</v>
      </c>
      <c r="F139" s="168">
        <v>8.92</v>
      </c>
      <c r="G139" s="167" t="s">
        <v>1259</v>
      </c>
      <c r="H139" s="167" t="s">
        <v>1257</v>
      </c>
      <c r="I139" s="169">
        <v>79</v>
      </c>
    </row>
    <row r="140" spans="1:9">
      <c r="A140" s="165">
        <v>139</v>
      </c>
      <c r="B140" s="166" t="s">
        <v>1122</v>
      </c>
      <c r="C140" s="166" t="s">
        <v>1096</v>
      </c>
      <c r="D140" s="166" t="s">
        <v>1097</v>
      </c>
      <c r="E140" s="167">
        <v>4</v>
      </c>
      <c r="F140" s="168">
        <v>3.67</v>
      </c>
      <c r="G140" s="167" t="s">
        <v>1259</v>
      </c>
      <c r="H140" s="167" t="s">
        <v>1257</v>
      </c>
      <c r="I140" s="169">
        <v>58</v>
      </c>
    </row>
    <row r="141" spans="1:9">
      <c r="A141" s="165">
        <v>140</v>
      </c>
      <c r="B141" s="166" t="s">
        <v>1129</v>
      </c>
      <c r="C141" s="166" t="s">
        <v>1096</v>
      </c>
      <c r="D141" s="166" t="s">
        <v>1097</v>
      </c>
      <c r="E141" s="167">
        <v>3</v>
      </c>
      <c r="F141" s="168">
        <v>9.51</v>
      </c>
      <c r="G141" s="167" t="s">
        <v>1260</v>
      </c>
      <c r="H141" s="167" t="s">
        <v>1257</v>
      </c>
      <c r="I141" s="169">
        <v>64</v>
      </c>
    </row>
    <row r="142" spans="1:9">
      <c r="A142" s="165">
        <v>141</v>
      </c>
      <c r="B142" s="166" t="s">
        <v>1120</v>
      </c>
      <c r="C142" s="166" t="s">
        <v>1099</v>
      </c>
      <c r="D142" s="166" t="s">
        <v>1103</v>
      </c>
      <c r="E142" s="167">
        <v>8</v>
      </c>
      <c r="F142" s="168">
        <v>4.7</v>
      </c>
      <c r="G142" s="167" t="s">
        <v>1260</v>
      </c>
      <c r="H142" s="167" t="s">
        <v>1257</v>
      </c>
      <c r="I142" s="169">
        <v>58</v>
      </c>
    </row>
    <row r="143" spans="1:9">
      <c r="A143" s="165">
        <v>142</v>
      </c>
      <c r="B143" s="166" t="s">
        <v>1115</v>
      </c>
      <c r="C143" s="166" t="s">
        <v>1096</v>
      </c>
      <c r="D143" s="166" t="s">
        <v>1111</v>
      </c>
      <c r="E143" s="167">
        <v>9</v>
      </c>
      <c r="F143" s="168">
        <v>9.9600000000000009</v>
      </c>
      <c r="G143" s="167" t="s">
        <v>1260</v>
      </c>
      <c r="H143" s="167" t="s">
        <v>1257</v>
      </c>
      <c r="I143" s="169">
        <v>72</v>
      </c>
    </row>
    <row r="144" spans="1:9">
      <c r="A144" s="165">
        <v>143</v>
      </c>
      <c r="B144" s="166" t="s">
        <v>205</v>
      </c>
      <c r="C144" s="166" t="s">
        <v>1096</v>
      </c>
      <c r="D144" s="166" t="s">
        <v>1105</v>
      </c>
      <c r="E144" s="167">
        <v>2</v>
      </c>
      <c r="F144" s="168">
        <v>7.53</v>
      </c>
      <c r="G144" s="167" t="s">
        <v>1260</v>
      </c>
      <c r="H144" s="167" t="s">
        <v>1257</v>
      </c>
      <c r="I144" s="169">
        <v>55</v>
      </c>
    </row>
    <row r="145" spans="1:9">
      <c r="A145" s="165">
        <v>144</v>
      </c>
      <c r="B145" s="166" t="s">
        <v>1135</v>
      </c>
      <c r="C145" s="166" t="s">
        <v>1102</v>
      </c>
      <c r="D145" s="166" t="s">
        <v>1105</v>
      </c>
      <c r="E145" s="167">
        <v>3</v>
      </c>
      <c r="F145" s="168">
        <v>5.58</v>
      </c>
      <c r="G145" s="167" t="s">
        <v>1260</v>
      </c>
      <c r="H145" s="167" t="s">
        <v>1257</v>
      </c>
      <c r="I145" s="169">
        <v>78</v>
      </c>
    </row>
    <row r="146" spans="1:9">
      <c r="A146" s="165">
        <v>145</v>
      </c>
      <c r="B146" s="166" t="s">
        <v>205</v>
      </c>
      <c r="C146" s="166" t="s">
        <v>1096</v>
      </c>
      <c r="D146" s="166" t="s">
        <v>1103</v>
      </c>
      <c r="E146" s="167">
        <v>8</v>
      </c>
      <c r="F146" s="168">
        <v>7.26</v>
      </c>
      <c r="G146" s="167" t="s">
        <v>1259</v>
      </c>
      <c r="H146" s="167" t="s">
        <v>1257</v>
      </c>
      <c r="I146" s="169">
        <v>44</v>
      </c>
    </row>
    <row r="147" spans="1:9">
      <c r="A147" s="165">
        <v>146</v>
      </c>
      <c r="B147" s="166" t="s">
        <v>1115</v>
      </c>
      <c r="C147" s="166" t="s">
        <v>1096</v>
      </c>
      <c r="D147" s="166" t="s">
        <v>1097</v>
      </c>
      <c r="E147" s="167">
        <v>5</v>
      </c>
      <c r="F147" s="168">
        <v>7.64</v>
      </c>
      <c r="G147" s="167" t="s">
        <v>1260</v>
      </c>
      <c r="H147" s="167" t="s">
        <v>1257</v>
      </c>
      <c r="I147" s="169">
        <v>41</v>
      </c>
    </row>
    <row r="148" spans="1:9">
      <c r="A148" s="165">
        <v>147</v>
      </c>
      <c r="B148" s="166" t="s">
        <v>1120</v>
      </c>
      <c r="C148" s="166" t="s">
        <v>1099</v>
      </c>
      <c r="D148" s="166" t="s">
        <v>1100</v>
      </c>
      <c r="E148" s="167">
        <v>3</v>
      </c>
      <c r="F148" s="168">
        <v>2.85</v>
      </c>
      <c r="G148" s="167" t="s">
        <v>1260</v>
      </c>
      <c r="H148" s="167" t="s">
        <v>1256</v>
      </c>
      <c r="I148" s="169">
        <v>71</v>
      </c>
    </row>
    <row r="149" spans="1:9">
      <c r="A149" s="165">
        <v>148</v>
      </c>
      <c r="B149" s="166" t="s">
        <v>1119</v>
      </c>
      <c r="C149" s="166" t="s">
        <v>1096</v>
      </c>
      <c r="D149" s="166" t="s">
        <v>1097</v>
      </c>
      <c r="E149" s="167">
        <v>2</v>
      </c>
      <c r="F149" s="168">
        <v>5.76</v>
      </c>
      <c r="G149" s="167" t="s">
        <v>1260</v>
      </c>
      <c r="H149" s="167" t="s">
        <v>1257</v>
      </c>
      <c r="I149" s="169">
        <v>48</v>
      </c>
    </row>
    <row r="150" spans="1:9">
      <c r="A150" s="165">
        <v>149</v>
      </c>
      <c r="B150" s="166" t="s">
        <v>1144</v>
      </c>
      <c r="C150" s="166" t="s">
        <v>1096</v>
      </c>
      <c r="D150" s="166" t="s">
        <v>1097</v>
      </c>
      <c r="E150" s="167">
        <v>7</v>
      </c>
      <c r="F150" s="168">
        <v>5.15</v>
      </c>
      <c r="G150" s="167" t="s">
        <v>1259</v>
      </c>
      <c r="H150" s="167" t="s">
        <v>1257</v>
      </c>
      <c r="I150" s="169">
        <v>61</v>
      </c>
    </row>
    <row r="151" spans="1:9">
      <c r="A151" s="165">
        <v>150</v>
      </c>
      <c r="B151" s="166" t="s">
        <v>1126</v>
      </c>
      <c r="C151" s="166" t="s">
        <v>1099</v>
      </c>
      <c r="D151" s="166" t="s">
        <v>1097</v>
      </c>
      <c r="E151" s="167">
        <v>5</v>
      </c>
      <c r="F151" s="168">
        <v>1.72</v>
      </c>
      <c r="G151" s="167" t="s">
        <v>1260</v>
      </c>
      <c r="H151" s="167" t="s">
        <v>1257</v>
      </c>
      <c r="I151" s="169">
        <v>57</v>
      </c>
    </row>
    <row r="152" spans="1:9">
      <c r="A152" s="165">
        <v>151</v>
      </c>
      <c r="B152" s="166" t="s">
        <v>1123</v>
      </c>
      <c r="C152" s="166" t="s">
        <v>1099</v>
      </c>
      <c r="D152" s="166" t="s">
        <v>1111</v>
      </c>
      <c r="E152" s="167">
        <v>1</v>
      </c>
      <c r="F152" s="168">
        <v>2.35</v>
      </c>
      <c r="G152" s="167" t="s">
        <v>1260</v>
      </c>
      <c r="H152" s="167" t="s">
        <v>1256</v>
      </c>
      <c r="I152" s="169">
        <v>64</v>
      </c>
    </row>
    <row r="153" spans="1:9">
      <c r="A153" s="165">
        <v>152</v>
      </c>
      <c r="B153" s="166" t="s">
        <v>1142</v>
      </c>
      <c r="C153" s="166" t="s">
        <v>1099</v>
      </c>
      <c r="D153" s="166" t="s">
        <v>1105</v>
      </c>
      <c r="E153" s="167">
        <v>8</v>
      </c>
      <c r="F153" s="168">
        <v>6.39</v>
      </c>
      <c r="G153" s="167" t="s">
        <v>1259</v>
      </c>
      <c r="H153" s="167" t="s">
        <v>1257</v>
      </c>
      <c r="I153" s="169">
        <v>50</v>
      </c>
    </row>
    <row r="154" spans="1:9">
      <c r="A154" s="165">
        <v>153</v>
      </c>
      <c r="B154" s="166" t="s">
        <v>1116</v>
      </c>
      <c r="C154" s="166" t="s">
        <v>1096</v>
      </c>
      <c r="D154" s="166" t="s">
        <v>1097</v>
      </c>
      <c r="E154" s="167">
        <v>2</v>
      </c>
      <c r="F154" s="168">
        <v>2.42</v>
      </c>
      <c r="G154" s="167" t="s">
        <v>1260</v>
      </c>
      <c r="H154" s="167" t="s">
        <v>1257</v>
      </c>
      <c r="I154" s="169">
        <v>42</v>
      </c>
    </row>
    <row r="155" spans="1:9">
      <c r="A155" s="165">
        <v>154</v>
      </c>
      <c r="B155" s="166" t="s">
        <v>1125</v>
      </c>
      <c r="C155" s="166" t="s">
        <v>1096</v>
      </c>
      <c r="D155" s="166" t="s">
        <v>1103</v>
      </c>
      <c r="E155" s="167">
        <v>7</v>
      </c>
      <c r="F155" s="168">
        <v>2.2599999999999998</v>
      </c>
      <c r="G155" s="167" t="s">
        <v>1259</v>
      </c>
      <c r="H155" s="167" t="s">
        <v>1257</v>
      </c>
      <c r="I155" s="169">
        <v>46</v>
      </c>
    </row>
    <row r="156" spans="1:9">
      <c r="A156" s="165">
        <v>155</v>
      </c>
      <c r="B156" s="166" t="s">
        <v>1122</v>
      </c>
      <c r="C156" s="166" t="s">
        <v>1096</v>
      </c>
      <c r="D156" s="166" t="s">
        <v>1103</v>
      </c>
      <c r="E156" s="167">
        <v>2</v>
      </c>
      <c r="F156" s="168">
        <v>1.3</v>
      </c>
      <c r="G156" s="167" t="s">
        <v>1260</v>
      </c>
      <c r="H156" s="167" t="s">
        <v>1256</v>
      </c>
      <c r="I156" s="169">
        <v>42</v>
      </c>
    </row>
    <row r="157" spans="1:9">
      <c r="A157" s="165">
        <v>156</v>
      </c>
      <c r="B157" s="166" t="s">
        <v>1125</v>
      </c>
      <c r="C157" s="166" t="s">
        <v>1096</v>
      </c>
      <c r="D157" s="166" t="s">
        <v>1097</v>
      </c>
      <c r="E157" s="167">
        <v>9</v>
      </c>
      <c r="F157" s="168">
        <v>4.49</v>
      </c>
      <c r="G157" s="167" t="s">
        <v>1259</v>
      </c>
      <c r="H157" s="167" t="s">
        <v>1257</v>
      </c>
      <c r="I157" s="169">
        <v>56</v>
      </c>
    </row>
    <row r="158" spans="1:9">
      <c r="A158" s="165">
        <v>157</v>
      </c>
      <c r="B158" s="166" t="s">
        <v>1144</v>
      </c>
      <c r="C158" s="166" t="s">
        <v>1096</v>
      </c>
      <c r="D158" s="166" t="s">
        <v>1097</v>
      </c>
      <c r="E158" s="167">
        <v>3</v>
      </c>
      <c r="F158" s="168">
        <v>5.66</v>
      </c>
      <c r="G158" s="167" t="s">
        <v>1260</v>
      </c>
      <c r="H158" s="167" t="s">
        <v>1257</v>
      </c>
      <c r="I158" s="169">
        <v>39</v>
      </c>
    </row>
    <row r="159" spans="1:9">
      <c r="A159" s="165">
        <v>158</v>
      </c>
      <c r="B159" s="166" t="s">
        <v>1126</v>
      </c>
      <c r="C159" s="166" t="s">
        <v>1099</v>
      </c>
      <c r="D159" s="166" t="s">
        <v>1103</v>
      </c>
      <c r="E159" s="167">
        <v>1</v>
      </c>
      <c r="F159" s="168">
        <v>7.08</v>
      </c>
      <c r="G159" s="167" t="s">
        <v>1260</v>
      </c>
      <c r="H159" s="167" t="s">
        <v>1256</v>
      </c>
      <c r="I159" s="169">
        <v>37</v>
      </c>
    </row>
    <row r="160" spans="1:9">
      <c r="A160" s="165">
        <v>159</v>
      </c>
      <c r="B160" s="166" t="s">
        <v>1124</v>
      </c>
      <c r="C160" s="166" t="s">
        <v>1113</v>
      </c>
      <c r="D160" s="166" t="s">
        <v>1097</v>
      </c>
      <c r="E160" s="167">
        <v>4</v>
      </c>
      <c r="F160" s="168">
        <v>7.2</v>
      </c>
      <c r="G160" s="167" t="s">
        <v>1260</v>
      </c>
      <c r="H160" s="167" t="s">
        <v>1257</v>
      </c>
      <c r="I160" s="169">
        <v>57</v>
      </c>
    </row>
    <row r="161" spans="1:9">
      <c r="A161" s="165">
        <v>160</v>
      </c>
      <c r="B161" s="166" t="s">
        <v>1130</v>
      </c>
      <c r="C161" s="166" t="s">
        <v>1099</v>
      </c>
      <c r="D161" s="166" t="s">
        <v>1103</v>
      </c>
      <c r="E161" s="167">
        <v>6</v>
      </c>
      <c r="F161" s="168">
        <v>4.22</v>
      </c>
      <c r="G161" s="167" t="s">
        <v>1259</v>
      </c>
      <c r="H161" s="167" t="s">
        <v>1256</v>
      </c>
      <c r="I161" s="169">
        <v>40</v>
      </c>
    </row>
    <row r="162" spans="1:9">
      <c r="A162" s="165">
        <v>161</v>
      </c>
      <c r="B162" s="166" t="s">
        <v>1108</v>
      </c>
      <c r="C162" s="166" t="s">
        <v>1096</v>
      </c>
      <c r="D162" s="166" t="s">
        <v>1105</v>
      </c>
      <c r="E162" s="167">
        <v>8</v>
      </c>
      <c r="F162" s="168">
        <v>7.87</v>
      </c>
      <c r="G162" s="167" t="s">
        <v>1260</v>
      </c>
      <c r="H162" s="167" t="s">
        <v>1257</v>
      </c>
      <c r="I162" s="169">
        <v>47</v>
      </c>
    </row>
    <row r="163" spans="1:9">
      <c r="A163" s="165">
        <v>162</v>
      </c>
      <c r="B163" s="166" t="s">
        <v>1115</v>
      </c>
      <c r="C163" s="166" t="s">
        <v>1096</v>
      </c>
      <c r="D163" s="166" t="s">
        <v>1103</v>
      </c>
      <c r="E163" s="167">
        <v>10</v>
      </c>
      <c r="F163" s="168">
        <v>4.12</v>
      </c>
      <c r="G163" s="167" t="s">
        <v>1260</v>
      </c>
      <c r="H163" s="167" t="s">
        <v>1257</v>
      </c>
      <c r="I163" s="169">
        <v>76</v>
      </c>
    </row>
    <row r="164" spans="1:9">
      <c r="A164" s="165">
        <v>163</v>
      </c>
      <c r="B164" s="166" t="s">
        <v>1126</v>
      </c>
      <c r="C164" s="166" t="s">
        <v>1099</v>
      </c>
      <c r="D164" s="166" t="s">
        <v>1103</v>
      </c>
      <c r="E164" s="167">
        <v>10</v>
      </c>
      <c r="F164" s="168">
        <v>1.97</v>
      </c>
      <c r="G164" s="167" t="s">
        <v>1260</v>
      </c>
      <c r="H164" s="167" t="s">
        <v>1257</v>
      </c>
      <c r="I164" s="169">
        <v>41</v>
      </c>
    </row>
    <row r="165" spans="1:9">
      <c r="A165" s="165">
        <v>164</v>
      </c>
      <c r="B165" s="166" t="s">
        <v>1131</v>
      </c>
      <c r="C165" s="166" t="s">
        <v>1096</v>
      </c>
      <c r="D165" s="166" t="s">
        <v>1097</v>
      </c>
      <c r="E165" s="167">
        <v>10</v>
      </c>
      <c r="F165" s="168">
        <v>9.39</v>
      </c>
      <c r="G165" s="167" t="s">
        <v>1260</v>
      </c>
      <c r="H165" s="167" t="s">
        <v>1257</v>
      </c>
      <c r="I165" s="169">
        <v>39</v>
      </c>
    </row>
    <row r="166" spans="1:9">
      <c r="A166" s="165">
        <v>165</v>
      </c>
      <c r="B166" s="166" t="s">
        <v>1110</v>
      </c>
      <c r="C166" s="166" t="s">
        <v>1096</v>
      </c>
      <c r="D166" s="166" t="s">
        <v>1103</v>
      </c>
      <c r="E166" s="167">
        <v>4</v>
      </c>
      <c r="F166" s="168">
        <v>4.62</v>
      </c>
      <c r="G166" s="167" t="s">
        <v>1260</v>
      </c>
      <c r="H166" s="167" t="s">
        <v>1257</v>
      </c>
      <c r="I166" s="169">
        <v>33</v>
      </c>
    </row>
    <row r="167" spans="1:9">
      <c r="A167" s="165">
        <v>166</v>
      </c>
      <c r="B167" s="166" t="s">
        <v>1107</v>
      </c>
      <c r="C167" s="166" t="s">
        <v>1096</v>
      </c>
      <c r="D167" s="166" t="s">
        <v>1097</v>
      </c>
      <c r="E167" s="167">
        <v>4</v>
      </c>
      <c r="F167" s="168">
        <v>6.13</v>
      </c>
      <c r="G167" s="167" t="s">
        <v>1260</v>
      </c>
      <c r="H167" s="167" t="s">
        <v>1257</v>
      </c>
      <c r="I167" s="169">
        <v>79</v>
      </c>
    </row>
    <row r="168" spans="1:9">
      <c r="A168" s="165">
        <v>167</v>
      </c>
      <c r="B168" s="166" t="s">
        <v>206</v>
      </c>
      <c r="C168" s="166" t="s">
        <v>1096</v>
      </c>
      <c r="D168" s="166" t="s">
        <v>1105</v>
      </c>
      <c r="E168" s="167">
        <v>7</v>
      </c>
      <c r="F168" s="168">
        <v>5.79</v>
      </c>
      <c r="G168" s="167" t="s">
        <v>1259</v>
      </c>
      <c r="H168" s="167" t="s">
        <v>1257</v>
      </c>
      <c r="I168" s="169">
        <v>49</v>
      </c>
    </row>
    <row r="169" spans="1:9">
      <c r="A169" s="165">
        <v>168</v>
      </c>
      <c r="B169" s="166" t="s">
        <v>1118</v>
      </c>
      <c r="C169" s="166" t="s">
        <v>1099</v>
      </c>
      <c r="D169" s="166" t="s">
        <v>1103</v>
      </c>
      <c r="E169" s="167">
        <v>3</v>
      </c>
      <c r="F169" s="168">
        <v>8.1999999999999993</v>
      </c>
      <c r="G169" s="167" t="s">
        <v>1260</v>
      </c>
      <c r="H169" s="167" t="s">
        <v>1257</v>
      </c>
      <c r="I169" s="169">
        <v>43</v>
      </c>
    </row>
    <row r="170" spans="1:9">
      <c r="A170" s="165">
        <v>169</v>
      </c>
      <c r="B170" s="166" t="s">
        <v>1139</v>
      </c>
      <c r="C170" s="166" t="s">
        <v>1099</v>
      </c>
      <c r="D170" s="166" t="s">
        <v>1105</v>
      </c>
      <c r="E170" s="167">
        <v>9</v>
      </c>
      <c r="F170" s="168">
        <v>7.87</v>
      </c>
      <c r="G170" s="167" t="s">
        <v>1259</v>
      </c>
      <c r="H170" s="167" t="s">
        <v>1257</v>
      </c>
      <c r="I170" s="169">
        <v>67</v>
      </c>
    </row>
    <row r="171" spans="1:9">
      <c r="A171" s="165">
        <v>170</v>
      </c>
      <c r="B171" s="166" t="s">
        <v>1133</v>
      </c>
      <c r="C171" s="166" t="s">
        <v>1096</v>
      </c>
      <c r="D171" s="166" t="s">
        <v>1097</v>
      </c>
      <c r="E171" s="167">
        <v>9</v>
      </c>
      <c r="F171" s="168">
        <v>6.22</v>
      </c>
      <c r="G171" s="167" t="s">
        <v>1259</v>
      </c>
      <c r="H171" s="167" t="s">
        <v>1257</v>
      </c>
      <c r="I171" s="169">
        <v>65</v>
      </c>
    </row>
    <row r="172" spans="1:9">
      <c r="A172" s="165">
        <v>171</v>
      </c>
      <c r="B172" s="166" t="s">
        <v>1140</v>
      </c>
      <c r="C172" s="166" t="s">
        <v>1102</v>
      </c>
      <c r="D172" s="166" t="s">
        <v>1103</v>
      </c>
      <c r="E172" s="167">
        <v>7</v>
      </c>
      <c r="F172" s="168">
        <v>1.95</v>
      </c>
      <c r="G172" s="167" t="s">
        <v>1260</v>
      </c>
      <c r="H172" s="167" t="s">
        <v>1257</v>
      </c>
      <c r="I172" s="169">
        <v>56</v>
      </c>
    </row>
    <row r="173" spans="1:9">
      <c r="A173" s="165">
        <v>172</v>
      </c>
      <c r="B173" s="166" t="s">
        <v>206</v>
      </c>
      <c r="C173" s="166" t="s">
        <v>1096</v>
      </c>
      <c r="D173" s="166" t="s">
        <v>1103</v>
      </c>
      <c r="E173" s="167">
        <v>5</v>
      </c>
      <c r="F173" s="168">
        <v>2.41</v>
      </c>
      <c r="G173" s="167" t="s">
        <v>1260</v>
      </c>
      <c r="H173" s="167" t="s">
        <v>1256</v>
      </c>
      <c r="I173" s="169">
        <v>32</v>
      </c>
    </row>
    <row r="174" spans="1:9">
      <c r="A174" s="165">
        <v>173</v>
      </c>
      <c r="B174" s="166" t="s">
        <v>1125</v>
      </c>
      <c r="C174" s="166" t="s">
        <v>1096</v>
      </c>
      <c r="D174" s="166" t="s">
        <v>1111</v>
      </c>
      <c r="E174" s="167">
        <v>8</v>
      </c>
      <c r="F174" s="168">
        <v>1.48</v>
      </c>
      <c r="G174" s="167" t="s">
        <v>1260</v>
      </c>
      <c r="H174" s="167" t="s">
        <v>1257</v>
      </c>
      <c r="I174" s="169">
        <v>48</v>
      </c>
    </row>
    <row r="175" spans="1:9">
      <c r="A175" s="165">
        <v>174</v>
      </c>
      <c r="B175" s="166" t="s">
        <v>1120</v>
      </c>
      <c r="C175" s="166" t="s">
        <v>1099</v>
      </c>
      <c r="D175" s="166" t="s">
        <v>1103</v>
      </c>
      <c r="E175" s="167">
        <v>2</v>
      </c>
      <c r="F175" s="168">
        <v>7.37</v>
      </c>
      <c r="G175" s="167" t="s">
        <v>1259</v>
      </c>
      <c r="H175" s="167" t="s">
        <v>1257</v>
      </c>
      <c r="I175" s="169">
        <v>51</v>
      </c>
    </row>
    <row r="176" spans="1:9">
      <c r="A176" s="165">
        <v>175</v>
      </c>
      <c r="B176" s="166" t="s">
        <v>1118</v>
      </c>
      <c r="C176" s="166" t="s">
        <v>1099</v>
      </c>
      <c r="D176" s="166" t="s">
        <v>1105</v>
      </c>
      <c r="E176" s="167">
        <v>4</v>
      </c>
      <c r="F176" s="168">
        <v>2.29</v>
      </c>
      <c r="G176" s="167" t="s">
        <v>1260</v>
      </c>
      <c r="H176" s="167" t="s">
        <v>1257</v>
      </c>
      <c r="I176" s="169">
        <v>54</v>
      </c>
    </row>
    <row r="177" spans="1:9">
      <c r="A177" s="165">
        <v>176</v>
      </c>
      <c r="B177" s="166" t="s">
        <v>1112</v>
      </c>
      <c r="C177" s="166" t="s">
        <v>1113</v>
      </c>
      <c r="D177" s="166" t="s">
        <v>1111</v>
      </c>
      <c r="E177" s="167">
        <v>4</v>
      </c>
      <c r="F177" s="168">
        <v>3.7</v>
      </c>
      <c r="G177" s="167" t="s">
        <v>1260</v>
      </c>
      <c r="H177" s="167" t="s">
        <v>1257</v>
      </c>
      <c r="I177" s="169">
        <v>33</v>
      </c>
    </row>
    <row r="178" spans="1:9">
      <c r="A178" s="165">
        <v>177</v>
      </c>
      <c r="B178" s="166" t="s">
        <v>1095</v>
      </c>
      <c r="C178" s="166" t="s">
        <v>1096</v>
      </c>
      <c r="D178" s="166" t="s">
        <v>1097</v>
      </c>
      <c r="E178" s="167">
        <v>7</v>
      </c>
      <c r="F178" s="168">
        <v>8.34</v>
      </c>
      <c r="G178" s="167" t="s">
        <v>1260</v>
      </c>
      <c r="H178" s="167" t="s">
        <v>1257</v>
      </c>
      <c r="I178" s="169">
        <v>42</v>
      </c>
    </row>
    <row r="179" spans="1:9">
      <c r="A179" s="165">
        <v>178</v>
      </c>
      <c r="B179" s="166" t="s">
        <v>1141</v>
      </c>
      <c r="C179" s="166" t="s">
        <v>1096</v>
      </c>
      <c r="D179" s="166" t="s">
        <v>1103</v>
      </c>
      <c r="E179" s="167">
        <v>6</v>
      </c>
      <c r="F179" s="168">
        <v>7.81</v>
      </c>
      <c r="G179" s="167" t="s">
        <v>1260</v>
      </c>
      <c r="H179" s="167" t="s">
        <v>1256</v>
      </c>
      <c r="I179" s="169">
        <v>42</v>
      </c>
    </row>
    <row r="180" spans="1:9">
      <c r="A180" s="165">
        <v>179</v>
      </c>
      <c r="B180" s="166" t="s">
        <v>205</v>
      </c>
      <c r="C180" s="166" t="s">
        <v>1096</v>
      </c>
      <c r="D180" s="166" t="s">
        <v>1097</v>
      </c>
      <c r="E180" s="167">
        <v>10</v>
      </c>
      <c r="F180" s="168">
        <v>3.33</v>
      </c>
      <c r="G180" s="167" t="s">
        <v>1260</v>
      </c>
      <c r="H180" s="167" t="s">
        <v>1257</v>
      </c>
      <c r="I180" s="169">
        <v>53</v>
      </c>
    </row>
    <row r="181" spans="1:9">
      <c r="A181" s="165">
        <v>180</v>
      </c>
      <c r="B181" s="166" t="s">
        <v>1115</v>
      </c>
      <c r="C181" s="166" t="s">
        <v>1096</v>
      </c>
      <c r="D181" s="166" t="s">
        <v>1111</v>
      </c>
      <c r="E181" s="167">
        <v>3</v>
      </c>
      <c r="F181" s="168">
        <v>1.76</v>
      </c>
      <c r="G181" s="167" t="s">
        <v>1260</v>
      </c>
      <c r="H181" s="167" t="s">
        <v>1257</v>
      </c>
      <c r="I181" s="169">
        <v>41</v>
      </c>
    </row>
    <row r="182" spans="1:9">
      <c r="A182" s="165">
        <v>181</v>
      </c>
      <c r="B182" s="166" t="s">
        <v>1120</v>
      </c>
      <c r="C182" s="166" t="s">
        <v>1099</v>
      </c>
      <c r="D182" s="166" t="s">
        <v>1103</v>
      </c>
      <c r="E182" s="167">
        <v>1</v>
      </c>
      <c r="F182" s="168">
        <v>7.4</v>
      </c>
      <c r="G182" s="167" t="s">
        <v>1260</v>
      </c>
      <c r="H182" s="167" t="s">
        <v>1257</v>
      </c>
      <c r="I182" s="169">
        <v>48</v>
      </c>
    </row>
    <row r="183" spans="1:9">
      <c r="A183" s="165">
        <v>182</v>
      </c>
      <c r="B183" s="166" t="s">
        <v>1129</v>
      </c>
      <c r="C183" s="166" t="s">
        <v>1096</v>
      </c>
      <c r="D183" s="166" t="s">
        <v>1103</v>
      </c>
      <c r="E183" s="167">
        <v>8</v>
      </c>
      <c r="F183" s="168">
        <v>6.42</v>
      </c>
      <c r="G183" s="167" t="s">
        <v>1260</v>
      </c>
      <c r="H183" s="167" t="s">
        <v>1257</v>
      </c>
      <c r="I183" s="169">
        <v>51</v>
      </c>
    </row>
    <row r="184" spans="1:9">
      <c r="A184" s="165">
        <v>183</v>
      </c>
      <c r="B184" s="166" t="s">
        <v>1135</v>
      </c>
      <c r="C184" s="166" t="s">
        <v>1102</v>
      </c>
      <c r="D184" s="166" t="s">
        <v>1111</v>
      </c>
      <c r="E184" s="167">
        <v>5</v>
      </c>
      <c r="F184" s="168">
        <v>7</v>
      </c>
      <c r="G184" s="167" t="s">
        <v>1259</v>
      </c>
      <c r="H184" s="167" t="s">
        <v>1257</v>
      </c>
      <c r="I184" s="169">
        <v>62</v>
      </c>
    </row>
    <row r="185" spans="1:9">
      <c r="A185" s="165">
        <v>184</v>
      </c>
      <c r="B185" s="166" t="s">
        <v>1107</v>
      </c>
      <c r="C185" s="166" t="s">
        <v>1096</v>
      </c>
      <c r="D185" s="166" t="s">
        <v>1105</v>
      </c>
      <c r="E185" s="167">
        <v>6</v>
      </c>
      <c r="F185" s="168">
        <v>2.36</v>
      </c>
      <c r="G185" s="167" t="s">
        <v>1259</v>
      </c>
      <c r="H185" s="167" t="s">
        <v>1257</v>
      </c>
      <c r="I185" s="169">
        <v>59</v>
      </c>
    </row>
    <row r="186" spans="1:9">
      <c r="A186" s="165">
        <v>185</v>
      </c>
      <c r="B186" s="166" t="s">
        <v>1143</v>
      </c>
      <c r="C186" s="166" t="s">
        <v>1099</v>
      </c>
      <c r="D186" s="166" t="s">
        <v>1097</v>
      </c>
      <c r="E186" s="167">
        <v>8</v>
      </c>
      <c r="F186" s="168">
        <v>2.86</v>
      </c>
      <c r="G186" s="167" t="s">
        <v>1259</v>
      </c>
      <c r="H186" s="167" t="s">
        <v>1257</v>
      </c>
      <c r="I186" s="169">
        <v>40</v>
      </c>
    </row>
    <row r="187" spans="1:9">
      <c r="A187" s="165">
        <v>186</v>
      </c>
      <c r="B187" s="166" t="s">
        <v>1109</v>
      </c>
      <c r="C187" s="166" t="s">
        <v>1096</v>
      </c>
      <c r="D187" s="166" t="s">
        <v>1103</v>
      </c>
      <c r="E187" s="167">
        <v>5</v>
      </c>
      <c r="F187" s="168">
        <v>3.07</v>
      </c>
      <c r="G187" s="167" t="s">
        <v>1260</v>
      </c>
      <c r="H187" s="167" t="s">
        <v>1257</v>
      </c>
      <c r="I187" s="169">
        <v>61</v>
      </c>
    </row>
    <row r="188" spans="1:9">
      <c r="A188" s="165">
        <v>187</v>
      </c>
      <c r="B188" s="166" t="s">
        <v>1125</v>
      </c>
      <c r="C188" s="166" t="s">
        <v>1096</v>
      </c>
      <c r="D188" s="166" t="s">
        <v>1103</v>
      </c>
      <c r="E188" s="167">
        <v>6</v>
      </c>
      <c r="F188" s="168">
        <v>9.6</v>
      </c>
      <c r="G188" s="167" t="s">
        <v>1260</v>
      </c>
      <c r="H188" s="167" t="s">
        <v>1256</v>
      </c>
      <c r="I188" s="169">
        <v>32</v>
      </c>
    </row>
    <row r="189" spans="1:9">
      <c r="A189" s="165">
        <v>188</v>
      </c>
      <c r="B189" s="166" t="s">
        <v>1107</v>
      </c>
      <c r="C189" s="166" t="s">
        <v>1096</v>
      </c>
      <c r="D189" s="166" t="s">
        <v>1103</v>
      </c>
      <c r="E189" s="167">
        <v>4</v>
      </c>
      <c r="F189" s="168">
        <v>1.59</v>
      </c>
      <c r="G189" s="167" t="s">
        <v>1260</v>
      </c>
      <c r="H189" s="167" t="s">
        <v>1257</v>
      </c>
      <c r="I189" s="169">
        <v>53</v>
      </c>
    </row>
    <row r="190" spans="1:9">
      <c r="A190" s="165">
        <v>189</v>
      </c>
      <c r="B190" s="166" t="s">
        <v>1126</v>
      </c>
      <c r="C190" s="166" t="s">
        <v>1099</v>
      </c>
      <c r="D190" s="166" t="s">
        <v>1097</v>
      </c>
      <c r="E190" s="167">
        <v>6</v>
      </c>
      <c r="F190" s="168">
        <v>9.0500000000000007</v>
      </c>
      <c r="G190" s="167" t="s">
        <v>1260</v>
      </c>
      <c r="H190" s="167" t="s">
        <v>1257</v>
      </c>
      <c r="I190" s="169">
        <v>63</v>
      </c>
    </row>
    <row r="191" spans="1:9">
      <c r="A191" s="165">
        <v>190</v>
      </c>
      <c r="B191" s="166" t="s">
        <v>205</v>
      </c>
      <c r="C191" s="166" t="s">
        <v>1096</v>
      </c>
      <c r="D191" s="166" t="s">
        <v>1111</v>
      </c>
      <c r="E191" s="167">
        <v>1</v>
      </c>
      <c r="F191" s="168">
        <v>7.13</v>
      </c>
      <c r="G191" s="167" t="s">
        <v>1259</v>
      </c>
      <c r="H191" s="167" t="s">
        <v>1257</v>
      </c>
      <c r="I191" s="169">
        <v>53</v>
      </c>
    </row>
    <row r="192" spans="1:9">
      <c r="A192" s="165">
        <v>191</v>
      </c>
      <c r="B192" s="166" t="s">
        <v>1128</v>
      </c>
      <c r="C192" s="166" t="s">
        <v>1099</v>
      </c>
      <c r="D192" s="166" t="s">
        <v>1097</v>
      </c>
      <c r="E192" s="167">
        <v>9</v>
      </c>
      <c r="F192" s="168">
        <v>2.4500000000000002</v>
      </c>
      <c r="G192" s="167" t="s">
        <v>1260</v>
      </c>
      <c r="H192" s="167" t="s">
        <v>1257</v>
      </c>
      <c r="I192" s="169">
        <v>55</v>
      </c>
    </row>
    <row r="193" spans="1:9">
      <c r="A193" s="165">
        <v>192</v>
      </c>
      <c r="B193" s="166" t="s">
        <v>1121</v>
      </c>
      <c r="C193" s="166" t="s">
        <v>1099</v>
      </c>
      <c r="D193" s="166" t="s">
        <v>1111</v>
      </c>
      <c r="E193" s="167">
        <v>7</v>
      </c>
      <c r="F193" s="168">
        <v>1.55</v>
      </c>
      <c r="G193" s="167" t="s">
        <v>1260</v>
      </c>
      <c r="H193" s="167" t="s">
        <v>1257</v>
      </c>
      <c r="I193" s="169">
        <v>54</v>
      </c>
    </row>
    <row r="194" spans="1:9">
      <c r="A194" s="165">
        <v>193</v>
      </c>
      <c r="B194" s="166" t="s">
        <v>1140</v>
      </c>
      <c r="C194" s="166" t="s">
        <v>1102</v>
      </c>
      <c r="D194" s="166" t="s">
        <v>1111</v>
      </c>
      <c r="E194" s="167">
        <v>8</v>
      </c>
      <c r="F194" s="168">
        <v>7.07</v>
      </c>
      <c r="G194" s="167" t="s">
        <v>1260</v>
      </c>
      <c r="H194" s="167" t="s">
        <v>1256</v>
      </c>
      <c r="I194" s="169">
        <v>35</v>
      </c>
    </row>
    <row r="195" spans="1:9">
      <c r="A195" s="165">
        <v>194</v>
      </c>
      <c r="B195" s="166" t="s">
        <v>1095</v>
      </c>
      <c r="C195" s="166" t="s">
        <v>1096</v>
      </c>
      <c r="D195" s="166" t="s">
        <v>1105</v>
      </c>
      <c r="E195" s="167">
        <v>1</v>
      </c>
      <c r="F195" s="168">
        <v>6.28</v>
      </c>
      <c r="G195" s="167" t="s">
        <v>1260</v>
      </c>
      <c r="H195" s="167" t="s">
        <v>1256</v>
      </c>
      <c r="I195" s="169">
        <v>69</v>
      </c>
    </row>
    <row r="196" spans="1:9">
      <c r="A196" s="165">
        <v>195</v>
      </c>
      <c r="B196" s="166" t="s">
        <v>1143</v>
      </c>
      <c r="C196" s="166" t="s">
        <v>1099</v>
      </c>
      <c r="D196" s="166" t="s">
        <v>1103</v>
      </c>
      <c r="E196" s="167">
        <v>2</v>
      </c>
      <c r="F196" s="168">
        <v>1.18</v>
      </c>
      <c r="G196" s="167" t="s">
        <v>1260</v>
      </c>
      <c r="H196" s="167" t="s">
        <v>1257</v>
      </c>
      <c r="I196" s="169">
        <v>57</v>
      </c>
    </row>
    <row r="197" spans="1:9">
      <c r="A197" s="165">
        <v>196</v>
      </c>
      <c r="B197" s="166" t="s">
        <v>1120</v>
      </c>
      <c r="C197" s="166" t="s">
        <v>1099</v>
      </c>
      <c r="D197" s="166" t="s">
        <v>1097</v>
      </c>
      <c r="E197" s="167">
        <v>10</v>
      </c>
      <c r="F197" s="168">
        <v>9.82</v>
      </c>
      <c r="G197" s="167" t="s">
        <v>1260</v>
      </c>
      <c r="H197" s="167" t="s">
        <v>1257</v>
      </c>
      <c r="I197" s="169">
        <v>24</v>
      </c>
    </row>
    <row r="198" spans="1:9">
      <c r="A198" s="165">
        <v>197</v>
      </c>
      <c r="B198" s="166" t="s">
        <v>1140</v>
      </c>
      <c r="C198" s="166" t="s">
        <v>1102</v>
      </c>
      <c r="D198" s="166" t="s">
        <v>1097</v>
      </c>
      <c r="E198" s="167">
        <v>2</v>
      </c>
      <c r="F198" s="168">
        <v>2.97</v>
      </c>
      <c r="G198" s="167" t="s">
        <v>1260</v>
      </c>
      <c r="H198" s="167" t="s">
        <v>1257</v>
      </c>
      <c r="I198" s="169">
        <v>48</v>
      </c>
    </row>
    <row r="199" spans="1:9">
      <c r="A199" s="165">
        <v>198</v>
      </c>
      <c r="B199" s="166" t="s">
        <v>1107</v>
      </c>
      <c r="C199" s="166" t="s">
        <v>1096</v>
      </c>
      <c r="D199" s="166" t="s">
        <v>1103</v>
      </c>
      <c r="E199" s="167">
        <v>2</v>
      </c>
      <c r="F199" s="168">
        <v>1.25</v>
      </c>
      <c r="G199" s="167" t="s">
        <v>1259</v>
      </c>
      <c r="H199" s="167" t="s">
        <v>1257</v>
      </c>
      <c r="I199" s="169">
        <v>45</v>
      </c>
    </row>
    <row r="200" spans="1:9">
      <c r="A200" s="165">
        <v>199</v>
      </c>
      <c r="B200" s="166" t="s">
        <v>1120</v>
      </c>
      <c r="C200" s="166" t="s">
        <v>1099</v>
      </c>
      <c r="D200" s="166" t="s">
        <v>1103</v>
      </c>
      <c r="E200" s="167">
        <v>8</v>
      </c>
      <c r="F200" s="168">
        <v>2.1800000000000002</v>
      </c>
      <c r="G200" s="167" t="s">
        <v>1260</v>
      </c>
      <c r="H200" s="167" t="s">
        <v>1257</v>
      </c>
      <c r="I200" s="169">
        <v>77</v>
      </c>
    </row>
    <row r="201" spans="1:9">
      <c r="A201" s="165">
        <v>200</v>
      </c>
      <c r="B201" s="166" t="s">
        <v>1126</v>
      </c>
      <c r="C201" s="166" t="s">
        <v>1099</v>
      </c>
      <c r="D201" s="166" t="s">
        <v>1103</v>
      </c>
      <c r="E201" s="167">
        <v>5</v>
      </c>
      <c r="F201" s="168">
        <v>7.52</v>
      </c>
      <c r="G201" s="167" t="s">
        <v>1260</v>
      </c>
      <c r="H201" s="167" t="s">
        <v>1257</v>
      </c>
      <c r="I201" s="169">
        <v>51</v>
      </c>
    </row>
    <row r="202" spans="1:9">
      <c r="A202" s="165">
        <v>201</v>
      </c>
      <c r="B202" s="166" t="s">
        <v>1138</v>
      </c>
      <c r="C202" s="166" t="s">
        <v>1096</v>
      </c>
      <c r="D202" s="166" t="s">
        <v>1097</v>
      </c>
      <c r="E202" s="167">
        <v>10</v>
      </c>
      <c r="F202" s="168">
        <v>1.41</v>
      </c>
      <c r="G202" s="167" t="s">
        <v>1260</v>
      </c>
      <c r="H202" s="167" t="s">
        <v>1257</v>
      </c>
      <c r="I202" s="169">
        <v>73</v>
      </c>
    </row>
    <row r="203" spans="1:9">
      <c r="A203" s="165">
        <v>202</v>
      </c>
      <c r="B203" s="166" t="s">
        <v>1144</v>
      </c>
      <c r="C203" s="166" t="s">
        <v>1096</v>
      </c>
      <c r="D203" s="166" t="s">
        <v>1111</v>
      </c>
      <c r="E203" s="167">
        <v>6</v>
      </c>
      <c r="F203" s="168">
        <v>2.13</v>
      </c>
      <c r="G203" s="167" t="s">
        <v>1259</v>
      </c>
      <c r="H203" s="167" t="s">
        <v>1256</v>
      </c>
      <c r="I203" s="169">
        <v>40</v>
      </c>
    </row>
    <row r="204" spans="1:9">
      <c r="A204" s="165">
        <v>203</v>
      </c>
      <c r="B204" s="166" t="s">
        <v>1137</v>
      </c>
      <c r="C204" s="166" t="s">
        <v>1099</v>
      </c>
      <c r="D204" s="166" t="s">
        <v>1100</v>
      </c>
      <c r="E204" s="167">
        <v>1</v>
      </c>
      <c r="F204" s="168">
        <v>2.62</v>
      </c>
      <c r="G204" s="167" t="s">
        <v>1260</v>
      </c>
      <c r="H204" s="167" t="s">
        <v>1257</v>
      </c>
      <c r="I204" s="169">
        <v>56</v>
      </c>
    </row>
    <row r="205" spans="1:9">
      <c r="A205" s="165">
        <v>204</v>
      </c>
      <c r="B205" s="166" t="s">
        <v>1130</v>
      </c>
      <c r="C205" s="166" t="s">
        <v>1099</v>
      </c>
      <c r="D205" s="166" t="s">
        <v>1105</v>
      </c>
      <c r="E205" s="167">
        <v>6</v>
      </c>
      <c r="F205" s="168">
        <v>2.06</v>
      </c>
      <c r="G205" s="167" t="s">
        <v>1260</v>
      </c>
      <c r="H205" s="167" t="s">
        <v>1257</v>
      </c>
      <c r="I205" s="169">
        <v>28</v>
      </c>
    </row>
    <row r="206" spans="1:9">
      <c r="A206" s="165">
        <v>205</v>
      </c>
      <c r="B206" s="166" t="s">
        <v>1114</v>
      </c>
      <c r="C206" s="166" t="s">
        <v>1096</v>
      </c>
      <c r="D206" s="166" t="s">
        <v>1103</v>
      </c>
      <c r="E206" s="167">
        <v>2</v>
      </c>
      <c r="F206" s="168">
        <v>3.11</v>
      </c>
      <c r="G206" s="167" t="s">
        <v>1260</v>
      </c>
      <c r="H206" s="167" t="s">
        <v>1257</v>
      </c>
      <c r="I206" s="169">
        <v>54</v>
      </c>
    </row>
    <row r="207" spans="1:9">
      <c r="A207" s="165">
        <v>206</v>
      </c>
      <c r="B207" s="166" t="s">
        <v>1124</v>
      </c>
      <c r="C207" s="166" t="s">
        <v>1113</v>
      </c>
      <c r="D207" s="166" t="s">
        <v>1111</v>
      </c>
      <c r="E207" s="167">
        <v>6</v>
      </c>
      <c r="F207" s="168">
        <v>7.73</v>
      </c>
      <c r="G207" s="167" t="s">
        <v>1259</v>
      </c>
      <c r="H207" s="167" t="s">
        <v>1257</v>
      </c>
      <c r="I207" s="169">
        <v>64</v>
      </c>
    </row>
    <row r="208" spans="1:9">
      <c r="A208" s="165">
        <v>207</v>
      </c>
      <c r="B208" s="166" t="s">
        <v>205</v>
      </c>
      <c r="C208" s="166" t="s">
        <v>1096</v>
      </c>
      <c r="D208" s="166" t="s">
        <v>1100</v>
      </c>
      <c r="E208" s="167">
        <v>8</v>
      </c>
      <c r="F208" s="168">
        <v>5.53</v>
      </c>
      <c r="G208" s="167" t="s">
        <v>1260</v>
      </c>
      <c r="H208" s="167" t="s">
        <v>1257</v>
      </c>
      <c r="I208" s="169">
        <v>72</v>
      </c>
    </row>
    <row r="209" spans="1:9">
      <c r="A209" s="165">
        <v>208</v>
      </c>
      <c r="B209" s="166" t="s">
        <v>1138</v>
      </c>
      <c r="C209" s="166" t="s">
        <v>1096</v>
      </c>
      <c r="D209" s="166" t="s">
        <v>1097</v>
      </c>
      <c r="E209" s="167">
        <v>10</v>
      </c>
      <c r="F209" s="168">
        <v>1.17</v>
      </c>
      <c r="G209" s="167" t="s">
        <v>1260</v>
      </c>
      <c r="H209" s="167" t="s">
        <v>1257</v>
      </c>
      <c r="I209" s="169">
        <v>21</v>
      </c>
    </row>
    <row r="210" spans="1:9">
      <c r="A210" s="165">
        <v>209</v>
      </c>
      <c r="B210" s="166" t="s">
        <v>1109</v>
      </c>
      <c r="C210" s="166" t="s">
        <v>1096</v>
      </c>
      <c r="D210" s="166" t="s">
        <v>1103</v>
      </c>
      <c r="E210" s="167">
        <v>2</v>
      </c>
      <c r="F210" s="168">
        <v>7.33</v>
      </c>
      <c r="G210" s="167" t="s">
        <v>1259</v>
      </c>
      <c r="H210" s="167" t="s">
        <v>1257</v>
      </c>
      <c r="I210" s="169">
        <v>27</v>
      </c>
    </row>
    <row r="211" spans="1:9">
      <c r="A211" s="165">
        <v>210</v>
      </c>
      <c r="B211" s="166" t="s">
        <v>1142</v>
      </c>
      <c r="C211" s="166" t="s">
        <v>1099</v>
      </c>
      <c r="D211" s="166" t="s">
        <v>1100</v>
      </c>
      <c r="E211" s="167">
        <v>7</v>
      </c>
      <c r="F211" s="168">
        <v>5.1100000000000003</v>
      </c>
      <c r="G211" s="167" t="s">
        <v>1260</v>
      </c>
      <c r="H211" s="167" t="s">
        <v>1257</v>
      </c>
      <c r="I211" s="169">
        <v>48</v>
      </c>
    </row>
    <row r="212" spans="1:9">
      <c r="A212" s="165">
        <v>211</v>
      </c>
      <c r="B212" s="166" t="s">
        <v>1131</v>
      </c>
      <c r="C212" s="166" t="s">
        <v>1096</v>
      </c>
      <c r="D212" s="166" t="s">
        <v>1105</v>
      </c>
      <c r="E212" s="167">
        <v>5</v>
      </c>
      <c r="F212" s="168">
        <v>5.79</v>
      </c>
      <c r="G212" s="167" t="s">
        <v>1260</v>
      </c>
      <c r="H212" s="167" t="s">
        <v>1257</v>
      </c>
      <c r="I212" s="169">
        <v>48</v>
      </c>
    </row>
    <row r="213" spans="1:9">
      <c r="A213" s="165">
        <v>212</v>
      </c>
      <c r="B213" s="166" t="s">
        <v>1124</v>
      </c>
      <c r="C213" s="166" t="s">
        <v>1113</v>
      </c>
      <c r="D213" s="166" t="s">
        <v>1100</v>
      </c>
      <c r="E213" s="167">
        <v>10</v>
      </c>
      <c r="F213" s="168">
        <v>2.96</v>
      </c>
      <c r="G213" s="167" t="s">
        <v>1260</v>
      </c>
      <c r="H213" s="167" t="s">
        <v>1257</v>
      </c>
      <c r="I213" s="169">
        <v>34</v>
      </c>
    </row>
    <row r="214" spans="1:9">
      <c r="A214" s="165">
        <v>213</v>
      </c>
      <c r="B214" s="166" t="s">
        <v>1129</v>
      </c>
      <c r="C214" s="166" t="s">
        <v>1096</v>
      </c>
      <c r="D214" s="166" t="s">
        <v>1103</v>
      </c>
      <c r="E214" s="167">
        <v>3</v>
      </c>
      <c r="F214" s="168">
        <v>9.5500000000000007</v>
      </c>
      <c r="G214" s="167" t="s">
        <v>1260</v>
      </c>
      <c r="H214" s="167" t="s">
        <v>1256</v>
      </c>
      <c r="I214" s="169">
        <v>49</v>
      </c>
    </row>
    <row r="215" spans="1:9">
      <c r="A215" s="165">
        <v>214</v>
      </c>
      <c r="B215" s="166" t="s">
        <v>1141</v>
      </c>
      <c r="C215" s="166" t="s">
        <v>1096</v>
      </c>
      <c r="D215" s="166" t="s">
        <v>1103</v>
      </c>
      <c r="E215" s="167">
        <v>4</v>
      </c>
      <c r="F215" s="168">
        <v>5.69</v>
      </c>
      <c r="G215" s="167" t="s">
        <v>1260</v>
      </c>
      <c r="H215" s="167" t="s">
        <v>1256</v>
      </c>
      <c r="I215" s="169">
        <v>75</v>
      </c>
    </row>
    <row r="216" spans="1:9">
      <c r="A216" s="165">
        <v>215</v>
      </c>
      <c r="B216" s="166" t="s">
        <v>1101</v>
      </c>
      <c r="C216" s="166" t="s">
        <v>1102</v>
      </c>
      <c r="D216" s="166" t="s">
        <v>1103</v>
      </c>
      <c r="E216" s="167">
        <v>1</v>
      </c>
      <c r="F216" s="168">
        <v>9.0299999999999994</v>
      </c>
      <c r="G216" s="167" t="s">
        <v>1260</v>
      </c>
      <c r="H216" s="167" t="s">
        <v>1257</v>
      </c>
      <c r="I216" s="169">
        <v>77</v>
      </c>
    </row>
    <row r="217" spans="1:9">
      <c r="A217" s="165">
        <v>216</v>
      </c>
      <c r="B217" s="166" t="s">
        <v>1095</v>
      </c>
      <c r="C217" s="166" t="s">
        <v>1096</v>
      </c>
      <c r="D217" s="166" t="s">
        <v>1097</v>
      </c>
      <c r="E217" s="167">
        <v>4</v>
      </c>
      <c r="F217" s="168">
        <v>3.56</v>
      </c>
      <c r="G217" s="167" t="s">
        <v>1260</v>
      </c>
      <c r="H217" s="167" t="s">
        <v>1257</v>
      </c>
      <c r="I217" s="169">
        <v>55</v>
      </c>
    </row>
    <row r="218" spans="1:9">
      <c r="A218" s="165">
        <v>217</v>
      </c>
      <c r="B218" s="166" t="s">
        <v>1138</v>
      </c>
      <c r="C218" s="166" t="s">
        <v>1096</v>
      </c>
      <c r="D218" s="166" t="s">
        <v>1097</v>
      </c>
      <c r="E218" s="167">
        <v>7</v>
      </c>
      <c r="F218" s="168">
        <v>8.66</v>
      </c>
      <c r="G218" s="167" t="s">
        <v>1259</v>
      </c>
      <c r="H218" s="167" t="s">
        <v>1257</v>
      </c>
      <c r="I218" s="169">
        <v>24</v>
      </c>
    </row>
    <row r="219" spans="1:9">
      <c r="A219" s="165">
        <v>218</v>
      </c>
      <c r="B219" s="166" t="s">
        <v>1131</v>
      </c>
      <c r="C219" s="166" t="s">
        <v>1096</v>
      </c>
      <c r="D219" s="166" t="s">
        <v>1097</v>
      </c>
      <c r="E219" s="167">
        <v>1</v>
      </c>
      <c r="F219" s="168">
        <v>5.81</v>
      </c>
      <c r="G219" s="167" t="s">
        <v>1260</v>
      </c>
      <c r="H219" s="167" t="s">
        <v>1256</v>
      </c>
      <c r="I219" s="169">
        <v>20</v>
      </c>
    </row>
    <row r="220" spans="1:9">
      <c r="A220" s="165">
        <v>219</v>
      </c>
      <c r="B220" s="166" t="s">
        <v>1118</v>
      </c>
      <c r="C220" s="166" t="s">
        <v>1099</v>
      </c>
      <c r="D220" s="166" t="s">
        <v>1105</v>
      </c>
      <c r="E220" s="167">
        <v>3</v>
      </c>
      <c r="F220" s="168">
        <v>7.43</v>
      </c>
      <c r="G220" s="167" t="s">
        <v>1260</v>
      </c>
      <c r="H220" s="167" t="s">
        <v>1257</v>
      </c>
      <c r="I220" s="169">
        <v>40</v>
      </c>
    </row>
    <row r="221" spans="1:9">
      <c r="A221" s="165">
        <v>220</v>
      </c>
      <c r="B221" s="166" t="s">
        <v>1104</v>
      </c>
      <c r="C221" s="166" t="s">
        <v>1099</v>
      </c>
      <c r="D221" s="166" t="s">
        <v>1105</v>
      </c>
      <c r="E221" s="167">
        <v>9</v>
      </c>
      <c r="F221" s="168">
        <v>9.64</v>
      </c>
      <c r="G221" s="167" t="s">
        <v>1260</v>
      </c>
      <c r="H221" s="167" t="s">
        <v>1257</v>
      </c>
      <c r="I221" s="169">
        <v>40</v>
      </c>
    </row>
    <row r="222" spans="1:9">
      <c r="A222" s="165">
        <v>221</v>
      </c>
      <c r="B222" s="166" t="s">
        <v>1137</v>
      </c>
      <c r="C222" s="166" t="s">
        <v>1099</v>
      </c>
      <c r="D222" s="166" t="s">
        <v>1097</v>
      </c>
      <c r="E222" s="167">
        <v>9</v>
      </c>
      <c r="F222" s="168">
        <v>8.56</v>
      </c>
      <c r="G222" s="167" t="s">
        <v>1259</v>
      </c>
      <c r="H222" s="167" t="s">
        <v>1256</v>
      </c>
      <c r="I222" s="169">
        <v>42</v>
      </c>
    </row>
    <row r="223" spans="1:9">
      <c r="A223" s="165">
        <v>222</v>
      </c>
      <c r="B223" s="166" t="s">
        <v>1136</v>
      </c>
      <c r="C223" s="166" t="s">
        <v>1096</v>
      </c>
      <c r="D223" s="166" t="s">
        <v>1097</v>
      </c>
      <c r="E223" s="167">
        <v>1</v>
      </c>
      <c r="F223" s="168">
        <v>6.29</v>
      </c>
      <c r="G223" s="167" t="s">
        <v>1259</v>
      </c>
      <c r="H223" s="167" t="s">
        <v>1256</v>
      </c>
      <c r="I223" s="169">
        <v>21</v>
      </c>
    </row>
    <row r="224" spans="1:9">
      <c r="A224" s="165">
        <v>223</v>
      </c>
      <c r="B224" s="166" t="s">
        <v>1140</v>
      </c>
      <c r="C224" s="166" t="s">
        <v>1102</v>
      </c>
      <c r="D224" s="166" t="s">
        <v>1103</v>
      </c>
      <c r="E224" s="167">
        <v>5</v>
      </c>
      <c r="F224" s="168">
        <v>4.7</v>
      </c>
      <c r="G224" s="167" t="s">
        <v>1260</v>
      </c>
      <c r="H224" s="167" t="s">
        <v>1257</v>
      </c>
      <c r="I224" s="169">
        <v>43</v>
      </c>
    </row>
    <row r="225" spans="1:9">
      <c r="A225" s="165">
        <v>224</v>
      </c>
      <c r="B225" s="166" t="s">
        <v>1125</v>
      </c>
      <c r="C225" s="166" t="s">
        <v>1096</v>
      </c>
      <c r="D225" s="166" t="s">
        <v>1097</v>
      </c>
      <c r="E225" s="167">
        <v>3</v>
      </c>
      <c r="F225" s="168">
        <v>5.41</v>
      </c>
      <c r="G225" s="167" t="s">
        <v>1260</v>
      </c>
      <c r="H225" s="167" t="s">
        <v>1257</v>
      </c>
      <c r="I225" s="169">
        <v>63</v>
      </c>
    </row>
    <row r="226" spans="1:9">
      <c r="A226" s="165">
        <v>225</v>
      </c>
      <c r="B226" s="166" t="s">
        <v>1119</v>
      </c>
      <c r="C226" s="166" t="s">
        <v>1096</v>
      </c>
      <c r="D226" s="166" t="s">
        <v>1111</v>
      </c>
      <c r="E226" s="167">
        <v>7</v>
      </c>
      <c r="F226" s="168">
        <v>3.89</v>
      </c>
      <c r="G226" s="167" t="s">
        <v>1260</v>
      </c>
      <c r="H226" s="167" t="s">
        <v>1256</v>
      </c>
      <c r="I226" s="169">
        <v>78</v>
      </c>
    </row>
    <row r="227" spans="1:9">
      <c r="A227" s="165">
        <v>226</v>
      </c>
      <c r="B227" s="166" t="s">
        <v>1139</v>
      </c>
      <c r="C227" s="166" t="s">
        <v>1099</v>
      </c>
      <c r="D227" s="166" t="s">
        <v>1105</v>
      </c>
      <c r="E227" s="167">
        <v>7</v>
      </c>
      <c r="F227" s="168">
        <v>4.75</v>
      </c>
      <c r="G227" s="167" t="s">
        <v>1260</v>
      </c>
      <c r="H227" s="167" t="s">
        <v>1256</v>
      </c>
      <c r="I227" s="169">
        <v>57</v>
      </c>
    </row>
    <row r="228" spans="1:9">
      <c r="A228" s="165">
        <v>227</v>
      </c>
      <c r="B228" s="166" t="s">
        <v>1121</v>
      </c>
      <c r="C228" s="166" t="s">
        <v>1099</v>
      </c>
      <c r="D228" s="166" t="s">
        <v>1111</v>
      </c>
      <c r="E228" s="167">
        <v>3</v>
      </c>
      <c r="F228" s="168">
        <v>2.13</v>
      </c>
      <c r="G228" s="167" t="s">
        <v>1260</v>
      </c>
      <c r="H228" s="167" t="s">
        <v>1257</v>
      </c>
      <c r="I228" s="169">
        <v>43</v>
      </c>
    </row>
    <row r="229" spans="1:9">
      <c r="A229" s="165">
        <v>228</v>
      </c>
      <c r="B229" s="166" t="s">
        <v>1106</v>
      </c>
      <c r="C229" s="166" t="s">
        <v>1096</v>
      </c>
      <c r="D229" s="166" t="s">
        <v>1097</v>
      </c>
      <c r="E229" s="167">
        <v>9</v>
      </c>
      <c r="F229" s="168">
        <v>3.43</v>
      </c>
      <c r="G229" s="167" t="s">
        <v>1260</v>
      </c>
      <c r="H229" s="167" t="s">
        <v>1256</v>
      </c>
      <c r="I229" s="169">
        <v>49</v>
      </c>
    </row>
    <row r="230" spans="1:9">
      <c r="A230" s="165">
        <v>229</v>
      </c>
      <c r="B230" s="166" t="s">
        <v>1109</v>
      </c>
      <c r="C230" s="166" t="s">
        <v>1096</v>
      </c>
      <c r="D230" s="166" t="s">
        <v>1103</v>
      </c>
      <c r="E230" s="167">
        <v>5</v>
      </c>
      <c r="F230" s="168">
        <v>1.96</v>
      </c>
      <c r="G230" s="167" t="s">
        <v>1260</v>
      </c>
      <c r="H230" s="167" t="s">
        <v>1257</v>
      </c>
      <c r="I230" s="169">
        <v>34</v>
      </c>
    </row>
    <row r="231" spans="1:9">
      <c r="A231" s="165">
        <v>230</v>
      </c>
      <c r="B231" s="166" t="s">
        <v>1104</v>
      </c>
      <c r="C231" s="166" t="s">
        <v>1099</v>
      </c>
      <c r="D231" s="166" t="s">
        <v>1105</v>
      </c>
      <c r="E231" s="167">
        <v>4</v>
      </c>
      <c r="F231" s="168">
        <v>4.3899999999999997</v>
      </c>
      <c r="G231" s="167" t="s">
        <v>1259</v>
      </c>
      <c r="H231" s="167" t="s">
        <v>1257</v>
      </c>
      <c r="I231" s="169">
        <v>74</v>
      </c>
    </row>
    <row r="232" spans="1:9">
      <c r="A232" s="165">
        <v>231</v>
      </c>
      <c r="B232" s="166" t="s">
        <v>1125</v>
      </c>
      <c r="C232" s="166" t="s">
        <v>1096</v>
      </c>
      <c r="D232" s="166" t="s">
        <v>1097</v>
      </c>
      <c r="E232" s="167">
        <v>4</v>
      </c>
      <c r="F232" s="168">
        <v>6.6</v>
      </c>
      <c r="G232" s="167" t="s">
        <v>1260</v>
      </c>
      <c r="H232" s="167" t="s">
        <v>1257</v>
      </c>
      <c r="I232" s="169">
        <v>51</v>
      </c>
    </row>
    <row r="233" spans="1:9">
      <c r="A233" s="165">
        <v>232</v>
      </c>
      <c r="B233" s="166" t="s">
        <v>1130</v>
      </c>
      <c r="C233" s="166" t="s">
        <v>1099</v>
      </c>
      <c r="D233" s="166" t="s">
        <v>1105</v>
      </c>
      <c r="E233" s="167">
        <v>4</v>
      </c>
      <c r="F233" s="168">
        <v>8.11</v>
      </c>
      <c r="G233" s="167" t="s">
        <v>1260</v>
      </c>
      <c r="H233" s="167" t="s">
        <v>1257</v>
      </c>
      <c r="I233" s="169">
        <v>42</v>
      </c>
    </row>
    <row r="234" spans="1:9">
      <c r="A234" s="165">
        <v>233</v>
      </c>
      <c r="B234" s="166" t="s">
        <v>1119</v>
      </c>
      <c r="C234" s="166" t="s">
        <v>1096</v>
      </c>
      <c r="D234" s="166" t="s">
        <v>1097</v>
      </c>
      <c r="E234" s="167">
        <v>9</v>
      </c>
      <c r="F234" s="168">
        <v>1.1000000000000001</v>
      </c>
      <c r="G234" s="167" t="s">
        <v>1259</v>
      </c>
      <c r="H234" s="167" t="s">
        <v>1257</v>
      </c>
      <c r="I234" s="169">
        <v>61</v>
      </c>
    </row>
    <row r="235" spans="1:9">
      <c r="A235" s="165">
        <v>234</v>
      </c>
      <c r="B235" s="166" t="s">
        <v>1107</v>
      </c>
      <c r="C235" s="166" t="s">
        <v>1096</v>
      </c>
      <c r="D235" s="166" t="s">
        <v>1103</v>
      </c>
      <c r="E235" s="167">
        <v>10</v>
      </c>
      <c r="F235" s="168">
        <v>1.42</v>
      </c>
      <c r="G235" s="167" t="s">
        <v>1259</v>
      </c>
      <c r="H235" s="167" t="s">
        <v>1256</v>
      </c>
      <c r="I235" s="169">
        <v>75</v>
      </c>
    </row>
    <row r="236" spans="1:9">
      <c r="A236" s="165">
        <v>235</v>
      </c>
      <c r="B236" s="166" t="s">
        <v>1140</v>
      </c>
      <c r="C236" s="166" t="s">
        <v>1102</v>
      </c>
      <c r="D236" s="166" t="s">
        <v>1097</v>
      </c>
      <c r="E236" s="167">
        <v>2</v>
      </c>
      <c r="F236" s="168">
        <v>5.2</v>
      </c>
      <c r="G236" s="167" t="s">
        <v>1260</v>
      </c>
      <c r="H236" s="167" t="s">
        <v>1257</v>
      </c>
      <c r="I236" s="169">
        <v>45</v>
      </c>
    </row>
    <row r="237" spans="1:9">
      <c r="A237" s="165">
        <v>236</v>
      </c>
      <c r="B237" s="166" t="s">
        <v>1141</v>
      </c>
      <c r="C237" s="166" t="s">
        <v>1096</v>
      </c>
      <c r="D237" s="166" t="s">
        <v>1111</v>
      </c>
      <c r="E237" s="167">
        <v>9</v>
      </c>
      <c r="F237" s="168">
        <v>2.35</v>
      </c>
      <c r="G237" s="167" t="s">
        <v>1259</v>
      </c>
      <c r="H237" s="167" t="s">
        <v>1257</v>
      </c>
      <c r="I237" s="169">
        <v>36</v>
      </c>
    </row>
    <row r="238" spans="1:9">
      <c r="A238" s="165">
        <v>237</v>
      </c>
      <c r="B238" s="166" t="s">
        <v>1101</v>
      </c>
      <c r="C238" s="166" t="s">
        <v>1102</v>
      </c>
      <c r="D238" s="166" t="s">
        <v>1111</v>
      </c>
      <c r="E238" s="167">
        <v>6</v>
      </c>
      <c r="F238" s="168">
        <v>6.51</v>
      </c>
      <c r="G238" s="167" t="s">
        <v>1260</v>
      </c>
      <c r="H238" s="167" t="s">
        <v>1257</v>
      </c>
      <c r="I238" s="169">
        <v>58</v>
      </c>
    </row>
    <row r="239" spans="1:9">
      <c r="A239" s="165">
        <v>238</v>
      </c>
      <c r="B239" s="166" t="s">
        <v>1130</v>
      </c>
      <c r="C239" s="166" t="s">
        <v>1099</v>
      </c>
      <c r="D239" s="166" t="s">
        <v>1097</v>
      </c>
      <c r="E239" s="167">
        <v>1</v>
      </c>
      <c r="F239" s="168">
        <v>4.62</v>
      </c>
      <c r="G239" s="167" t="s">
        <v>1260</v>
      </c>
      <c r="H239" s="167" t="s">
        <v>1257</v>
      </c>
      <c r="I239" s="169">
        <v>43</v>
      </c>
    </row>
    <row r="240" spans="1:9">
      <c r="A240" s="165">
        <v>239</v>
      </c>
      <c r="B240" s="166" t="s">
        <v>1135</v>
      </c>
      <c r="C240" s="166" t="s">
        <v>1102</v>
      </c>
      <c r="D240" s="166" t="s">
        <v>1097</v>
      </c>
      <c r="E240" s="167">
        <v>3</v>
      </c>
      <c r="F240" s="168">
        <v>6.97</v>
      </c>
      <c r="G240" s="167" t="s">
        <v>1260</v>
      </c>
      <c r="H240" s="167" t="s">
        <v>1257</v>
      </c>
      <c r="I240" s="169">
        <v>64</v>
      </c>
    </row>
    <row r="241" spans="1:9">
      <c r="A241" s="165">
        <v>240</v>
      </c>
      <c r="B241" s="166" t="s">
        <v>1095</v>
      </c>
      <c r="C241" s="166" t="s">
        <v>1096</v>
      </c>
      <c r="D241" s="166" t="s">
        <v>1103</v>
      </c>
      <c r="E241" s="167">
        <v>7</v>
      </c>
      <c r="F241" s="168">
        <v>3.54</v>
      </c>
      <c r="G241" s="167" t="s">
        <v>1260</v>
      </c>
      <c r="H241" s="167" t="s">
        <v>1257</v>
      </c>
      <c r="I241" s="169">
        <v>40</v>
      </c>
    </row>
    <row r="242" spans="1:9">
      <c r="A242" s="165">
        <v>241</v>
      </c>
      <c r="B242" s="166" t="s">
        <v>1116</v>
      </c>
      <c r="C242" s="166" t="s">
        <v>1096</v>
      </c>
      <c r="D242" s="166" t="s">
        <v>1105</v>
      </c>
      <c r="E242" s="167">
        <v>3</v>
      </c>
      <c r="F242" s="168">
        <v>2.54</v>
      </c>
      <c r="G242" s="167" t="s">
        <v>1260</v>
      </c>
      <c r="H242" s="167" t="s">
        <v>1257</v>
      </c>
      <c r="I242" s="169">
        <v>52</v>
      </c>
    </row>
    <row r="243" spans="1:9">
      <c r="A243" s="165">
        <v>242</v>
      </c>
      <c r="B243" s="166" t="s">
        <v>1107</v>
      </c>
      <c r="C243" s="166" t="s">
        <v>1096</v>
      </c>
      <c r="D243" s="166" t="s">
        <v>1103</v>
      </c>
      <c r="E243" s="167">
        <v>1</v>
      </c>
      <c r="F243" s="168">
        <v>7.17</v>
      </c>
      <c r="G243" s="167" t="s">
        <v>1259</v>
      </c>
      <c r="H243" s="167" t="s">
        <v>1257</v>
      </c>
      <c r="I243" s="169">
        <v>31</v>
      </c>
    </row>
    <row r="244" spans="1:9">
      <c r="A244" s="165">
        <v>243</v>
      </c>
      <c r="B244" s="166" t="s">
        <v>1140</v>
      </c>
      <c r="C244" s="166" t="s">
        <v>1102</v>
      </c>
      <c r="D244" s="166" t="s">
        <v>1097</v>
      </c>
      <c r="E244" s="167">
        <v>5</v>
      </c>
      <c r="F244" s="168">
        <v>7.12</v>
      </c>
      <c r="G244" s="167" t="s">
        <v>1260</v>
      </c>
      <c r="H244" s="167" t="s">
        <v>1257</v>
      </c>
      <c r="I244" s="169">
        <v>60</v>
      </c>
    </row>
    <row r="245" spans="1:9">
      <c r="A245" s="165">
        <v>244</v>
      </c>
      <c r="B245" s="166" t="s">
        <v>1098</v>
      </c>
      <c r="C245" s="166" t="s">
        <v>1099</v>
      </c>
      <c r="D245" s="166" t="s">
        <v>1097</v>
      </c>
      <c r="E245" s="167">
        <v>8</v>
      </c>
      <c r="F245" s="168">
        <v>9.52</v>
      </c>
      <c r="G245" s="167" t="s">
        <v>1260</v>
      </c>
      <c r="H245" s="167" t="s">
        <v>1257</v>
      </c>
      <c r="I245" s="169">
        <v>43</v>
      </c>
    </row>
    <row r="246" spans="1:9">
      <c r="A246" s="165">
        <v>245</v>
      </c>
      <c r="B246" s="166" t="s">
        <v>1114</v>
      </c>
      <c r="C246" s="166" t="s">
        <v>1096</v>
      </c>
      <c r="D246" s="166" t="s">
        <v>1111</v>
      </c>
      <c r="E246" s="167">
        <v>4</v>
      </c>
      <c r="F246" s="168">
        <v>1.34</v>
      </c>
      <c r="G246" s="167" t="s">
        <v>1260</v>
      </c>
      <c r="H246" s="167" t="s">
        <v>1257</v>
      </c>
      <c r="I246" s="169">
        <v>42</v>
      </c>
    </row>
    <row r="247" spans="1:9">
      <c r="A247" s="165">
        <v>246</v>
      </c>
      <c r="B247" s="166" t="s">
        <v>1140</v>
      </c>
      <c r="C247" s="166" t="s">
        <v>1102</v>
      </c>
      <c r="D247" s="166" t="s">
        <v>1111</v>
      </c>
      <c r="E247" s="167">
        <v>6</v>
      </c>
      <c r="F247" s="168">
        <v>2.67</v>
      </c>
      <c r="G247" s="167" t="s">
        <v>1260</v>
      </c>
      <c r="H247" s="167" t="s">
        <v>1257</v>
      </c>
      <c r="I247" s="169">
        <v>52</v>
      </c>
    </row>
    <row r="248" spans="1:9">
      <c r="A248" s="165">
        <v>247</v>
      </c>
      <c r="B248" s="166" t="s">
        <v>1114</v>
      </c>
      <c r="C248" s="166" t="s">
        <v>1096</v>
      </c>
      <c r="D248" s="166" t="s">
        <v>1103</v>
      </c>
      <c r="E248" s="167">
        <v>2</v>
      </c>
      <c r="F248" s="168">
        <v>5.36</v>
      </c>
      <c r="G248" s="167" t="s">
        <v>1259</v>
      </c>
      <c r="H248" s="167" t="s">
        <v>1257</v>
      </c>
      <c r="I248" s="169">
        <v>60</v>
      </c>
    </row>
    <row r="249" spans="1:9">
      <c r="A249" s="165">
        <v>248</v>
      </c>
      <c r="B249" s="166" t="s">
        <v>1128</v>
      </c>
      <c r="C249" s="166" t="s">
        <v>1099</v>
      </c>
      <c r="D249" s="166" t="s">
        <v>1097</v>
      </c>
      <c r="E249" s="167">
        <v>1</v>
      </c>
      <c r="F249" s="168">
        <v>9.65</v>
      </c>
      <c r="G249" s="167" t="s">
        <v>1260</v>
      </c>
      <c r="H249" s="167" t="s">
        <v>1257</v>
      </c>
      <c r="I249" s="169">
        <v>60</v>
      </c>
    </row>
    <row r="250" spans="1:9">
      <c r="A250" s="165">
        <v>249</v>
      </c>
      <c r="B250" s="166" t="s">
        <v>1128</v>
      </c>
      <c r="C250" s="166" t="s">
        <v>1099</v>
      </c>
      <c r="D250" s="166" t="s">
        <v>1097</v>
      </c>
      <c r="E250" s="167">
        <v>9</v>
      </c>
      <c r="F250" s="168">
        <v>1.85</v>
      </c>
      <c r="G250" s="167" t="s">
        <v>1260</v>
      </c>
      <c r="H250" s="167" t="s">
        <v>1256</v>
      </c>
      <c r="I250" s="169">
        <v>65</v>
      </c>
    </row>
    <row r="251" spans="1:9">
      <c r="A251" s="165">
        <v>250</v>
      </c>
      <c r="B251" s="166" t="s">
        <v>1126</v>
      </c>
      <c r="C251" s="166" t="s">
        <v>1099</v>
      </c>
      <c r="D251" s="166" t="s">
        <v>1097</v>
      </c>
      <c r="E251" s="167">
        <v>9</v>
      </c>
      <c r="F251" s="168">
        <v>7.21</v>
      </c>
      <c r="G251" s="167" t="s">
        <v>1260</v>
      </c>
      <c r="H251" s="167" t="s">
        <v>1257</v>
      </c>
      <c r="I251" s="169">
        <v>31</v>
      </c>
    </row>
    <row r="252" spans="1:9">
      <c r="A252" s="165">
        <v>251</v>
      </c>
      <c r="B252" s="166" t="s">
        <v>1132</v>
      </c>
      <c r="C252" s="166" t="s">
        <v>1096</v>
      </c>
      <c r="D252" s="166" t="s">
        <v>1103</v>
      </c>
      <c r="E252" s="167">
        <v>1</v>
      </c>
      <c r="F252" s="168">
        <v>2.9</v>
      </c>
      <c r="G252" s="167" t="s">
        <v>1260</v>
      </c>
      <c r="H252" s="167" t="s">
        <v>1257</v>
      </c>
      <c r="I252" s="169">
        <v>49</v>
      </c>
    </row>
    <row r="253" spans="1:9">
      <c r="A253" s="165">
        <v>252</v>
      </c>
      <c r="B253" s="166" t="s">
        <v>1135</v>
      </c>
      <c r="C253" s="166" t="s">
        <v>1102</v>
      </c>
      <c r="D253" s="166" t="s">
        <v>1105</v>
      </c>
      <c r="E253" s="167">
        <v>6</v>
      </c>
      <c r="F253" s="168">
        <v>6.47</v>
      </c>
      <c r="G253" s="167" t="s">
        <v>1259</v>
      </c>
      <c r="H253" s="167" t="s">
        <v>1257</v>
      </c>
      <c r="I253" s="169">
        <v>37</v>
      </c>
    </row>
    <row r="254" spans="1:9">
      <c r="A254" s="165">
        <v>253</v>
      </c>
      <c r="B254" s="166" t="s">
        <v>1143</v>
      </c>
      <c r="C254" s="166" t="s">
        <v>1099</v>
      </c>
      <c r="D254" s="166" t="s">
        <v>1111</v>
      </c>
      <c r="E254" s="167">
        <v>5</v>
      </c>
      <c r="F254" s="168">
        <v>1.47</v>
      </c>
      <c r="G254" s="167" t="s">
        <v>1259</v>
      </c>
      <c r="H254" s="167" t="s">
        <v>1257</v>
      </c>
      <c r="I254" s="169">
        <v>33</v>
      </c>
    </row>
    <row r="255" spans="1:9">
      <c r="A255" s="165">
        <v>254</v>
      </c>
      <c r="B255" s="166" t="s">
        <v>1095</v>
      </c>
      <c r="C255" s="166" t="s">
        <v>1096</v>
      </c>
      <c r="D255" s="166" t="s">
        <v>1111</v>
      </c>
      <c r="E255" s="167">
        <v>4</v>
      </c>
      <c r="F255" s="168">
        <v>4.71</v>
      </c>
      <c r="G255" s="167" t="s">
        <v>1259</v>
      </c>
      <c r="H255" s="167" t="s">
        <v>1257</v>
      </c>
      <c r="I255" s="169">
        <v>20</v>
      </c>
    </row>
    <row r="256" spans="1:9">
      <c r="A256" s="165">
        <v>255</v>
      </c>
      <c r="B256" s="166" t="s">
        <v>1098</v>
      </c>
      <c r="C256" s="166" t="s">
        <v>1099</v>
      </c>
      <c r="D256" s="166" t="s">
        <v>1100</v>
      </c>
      <c r="E256" s="167">
        <v>10</v>
      </c>
      <c r="F256" s="168">
        <v>3.68</v>
      </c>
      <c r="G256" s="167" t="s">
        <v>1260</v>
      </c>
      <c r="H256" s="167" t="s">
        <v>1256</v>
      </c>
      <c r="I256" s="169">
        <v>61</v>
      </c>
    </row>
    <row r="257" spans="1:9">
      <c r="A257" s="165">
        <v>256</v>
      </c>
      <c r="B257" s="166" t="s">
        <v>1119</v>
      </c>
      <c r="C257" s="166" t="s">
        <v>1096</v>
      </c>
      <c r="D257" s="166" t="s">
        <v>1103</v>
      </c>
      <c r="E257" s="167">
        <v>1</v>
      </c>
      <c r="F257" s="168">
        <v>2.75</v>
      </c>
      <c r="G257" s="167" t="s">
        <v>1260</v>
      </c>
      <c r="H257" s="167" t="s">
        <v>1257</v>
      </c>
      <c r="I257" s="169">
        <v>44</v>
      </c>
    </row>
    <row r="258" spans="1:9">
      <c r="A258" s="165">
        <v>257</v>
      </c>
      <c r="B258" s="166" t="s">
        <v>1140</v>
      </c>
      <c r="C258" s="166" t="s">
        <v>1102</v>
      </c>
      <c r="D258" s="166" t="s">
        <v>1097</v>
      </c>
      <c r="E258" s="167">
        <v>3</v>
      </c>
      <c r="F258" s="168">
        <v>1.1000000000000001</v>
      </c>
      <c r="G258" s="167" t="s">
        <v>1260</v>
      </c>
      <c r="H258" s="167" t="s">
        <v>1257</v>
      </c>
      <c r="I258" s="169">
        <v>48</v>
      </c>
    </row>
    <row r="259" spans="1:9">
      <c r="A259" s="165">
        <v>258</v>
      </c>
      <c r="B259" s="166" t="s">
        <v>1101</v>
      </c>
      <c r="C259" s="166" t="s">
        <v>1102</v>
      </c>
      <c r="D259" s="166" t="s">
        <v>1097</v>
      </c>
      <c r="E259" s="167">
        <v>9</v>
      </c>
      <c r="F259" s="168">
        <v>7.9</v>
      </c>
      <c r="G259" s="167" t="s">
        <v>1259</v>
      </c>
      <c r="H259" s="167" t="s">
        <v>1257</v>
      </c>
      <c r="I259" s="169">
        <v>35</v>
      </c>
    </row>
    <row r="260" spans="1:9">
      <c r="A260" s="165">
        <v>259</v>
      </c>
      <c r="B260" s="166" t="s">
        <v>206</v>
      </c>
      <c r="C260" s="166" t="s">
        <v>1096</v>
      </c>
      <c r="D260" s="166" t="s">
        <v>1097</v>
      </c>
      <c r="E260" s="167">
        <v>4</v>
      </c>
      <c r="F260" s="168">
        <v>1.01</v>
      </c>
      <c r="G260" s="167" t="s">
        <v>1260</v>
      </c>
      <c r="H260" s="167" t="s">
        <v>1257</v>
      </c>
      <c r="I260" s="169">
        <v>59</v>
      </c>
    </row>
    <row r="261" spans="1:9">
      <c r="A261" s="165">
        <v>260</v>
      </c>
      <c r="B261" s="166" t="s">
        <v>1098</v>
      </c>
      <c r="C261" s="166" t="s">
        <v>1099</v>
      </c>
      <c r="D261" s="166" t="s">
        <v>1103</v>
      </c>
      <c r="E261" s="167">
        <v>5</v>
      </c>
      <c r="F261" s="168">
        <v>1.27</v>
      </c>
      <c r="G261" s="167" t="s">
        <v>1260</v>
      </c>
      <c r="H261" s="167" t="s">
        <v>1257</v>
      </c>
      <c r="I261" s="169">
        <v>43</v>
      </c>
    </row>
    <row r="262" spans="1:9">
      <c r="A262" s="165">
        <v>261</v>
      </c>
      <c r="B262" s="166" t="s">
        <v>1129</v>
      </c>
      <c r="C262" s="166" t="s">
        <v>1096</v>
      </c>
      <c r="D262" s="166" t="s">
        <v>1103</v>
      </c>
      <c r="E262" s="167">
        <v>2</v>
      </c>
      <c r="F262" s="168">
        <v>4.09</v>
      </c>
      <c r="G262" s="167" t="s">
        <v>1259</v>
      </c>
      <c r="H262" s="167" t="s">
        <v>1257</v>
      </c>
      <c r="I262" s="169">
        <v>30</v>
      </c>
    </row>
    <row r="263" spans="1:9">
      <c r="A263" s="165">
        <v>262</v>
      </c>
      <c r="B263" s="166" t="s">
        <v>1118</v>
      </c>
      <c r="C263" s="166" t="s">
        <v>1099</v>
      </c>
      <c r="D263" s="166" t="s">
        <v>1111</v>
      </c>
      <c r="E263" s="167">
        <v>3</v>
      </c>
      <c r="F263" s="168">
        <v>4.9800000000000004</v>
      </c>
      <c r="G263" s="167" t="s">
        <v>1260</v>
      </c>
      <c r="H263" s="167" t="s">
        <v>1257</v>
      </c>
      <c r="I263" s="169">
        <v>37</v>
      </c>
    </row>
    <row r="264" spans="1:9">
      <c r="A264" s="165">
        <v>263</v>
      </c>
      <c r="B264" s="166" t="s">
        <v>1129</v>
      </c>
      <c r="C264" s="166" t="s">
        <v>1096</v>
      </c>
      <c r="D264" s="166" t="s">
        <v>1100</v>
      </c>
      <c r="E264" s="167">
        <v>4</v>
      </c>
      <c r="F264" s="168">
        <v>9.82</v>
      </c>
      <c r="G264" s="167" t="s">
        <v>1260</v>
      </c>
      <c r="H264" s="167" t="s">
        <v>1256</v>
      </c>
      <c r="I264" s="169">
        <v>72</v>
      </c>
    </row>
    <row r="265" spans="1:9">
      <c r="A265" s="165">
        <v>264</v>
      </c>
      <c r="B265" s="166" t="s">
        <v>1101</v>
      </c>
      <c r="C265" s="166" t="s">
        <v>1102</v>
      </c>
      <c r="D265" s="166" t="s">
        <v>1097</v>
      </c>
      <c r="E265" s="167">
        <v>7</v>
      </c>
      <c r="F265" s="168">
        <v>9.6999999999999993</v>
      </c>
      <c r="G265" s="167" t="s">
        <v>1260</v>
      </c>
      <c r="H265" s="167" t="s">
        <v>1257</v>
      </c>
      <c r="I265" s="169">
        <v>26</v>
      </c>
    </row>
    <row r="266" spans="1:9">
      <c r="A266" s="165">
        <v>265</v>
      </c>
      <c r="B266" s="166" t="s">
        <v>1130</v>
      </c>
      <c r="C266" s="166" t="s">
        <v>1099</v>
      </c>
      <c r="D266" s="166" t="s">
        <v>1103</v>
      </c>
      <c r="E266" s="167">
        <v>3</v>
      </c>
      <c r="F266" s="168">
        <v>6.07</v>
      </c>
      <c r="G266" s="167" t="s">
        <v>1260</v>
      </c>
      <c r="H266" s="167" t="s">
        <v>1257</v>
      </c>
      <c r="I266" s="169">
        <v>62</v>
      </c>
    </row>
    <row r="267" spans="1:9">
      <c r="A267" s="165">
        <v>266</v>
      </c>
      <c r="B267" s="166" t="s">
        <v>1128</v>
      </c>
      <c r="C267" s="166" t="s">
        <v>1099</v>
      </c>
      <c r="D267" s="166" t="s">
        <v>1103</v>
      </c>
      <c r="E267" s="167">
        <v>9</v>
      </c>
      <c r="F267" s="168">
        <v>8.49</v>
      </c>
      <c r="G267" s="167" t="s">
        <v>1260</v>
      </c>
      <c r="H267" s="167" t="s">
        <v>1256</v>
      </c>
      <c r="I267" s="169">
        <v>57</v>
      </c>
    </row>
    <row r="268" spans="1:9">
      <c r="A268" s="165">
        <v>267</v>
      </c>
      <c r="B268" s="166" t="s">
        <v>1138</v>
      </c>
      <c r="C268" s="166" t="s">
        <v>1096</v>
      </c>
      <c r="D268" s="166" t="s">
        <v>1097</v>
      </c>
      <c r="E268" s="167">
        <v>6</v>
      </c>
      <c r="F268" s="168">
        <v>7.87</v>
      </c>
      <c r="G268" s="167" t="s">
        <v>1260</v>
      </c>
      <c r="H268" s="167" t="s">
        <v>1257</v>
      </c>
      <c r="I268" s="169">
        <v>30</v>
      </c>
    </row>
    <row r="269" spans="1:9">
      <c r="A269" s="165">
        <v>268</v>
      </c>
      <c r="B269" s="166" t="s">
        <v>1106</v>
      </c>
      <c r="C269" s="166" t="s">
        <v>1096</v>
      </c>
      <c r="D269" s="166" t="s">
        <v>1103</v>
      </c>
      <c r="E269" s="167">
        <v>10</v>
      </c>
      <c r="F269" s="168">
        <v>1.57</v>
      </c>
      <c r="G269" s="167" t="s">
        <v>1260</v>
      </c>
      <c r="H269" s="167" t="s">
        <v>1257</v>
      </c>
      <c r="I269" s="169">
        <v>67</v>
      </c>
    </row>
    <row r="270" spans="1:9">
      <c r="A270" s="165">
        <v>269</v>
      </c>
      <c r="B270" s="166" t="s">
        <v>1122</v>
      </c>
      <c r="C270" s="166" t="s">
        <v>1096</v>
      </c>
      <c r="D270" s="166" t="s">
        <v>1103</v>
      </c>
      <c r="E270" s="167">
        <v>2</v>
      </c>
      <c r="F270" s="168">
        <v>3.46</v>
      </c>
      <c r="G270" s="167" t="s">
        <v>1260</v>
      </c>
      <c r="H270" s="167" t="s">
        <v>1256</v>
      </c>
      <c r="I270" s="169">
        <v>52</v>
      </c>
    </row>
    <row r="271" spans="1:9">
      <c r="A271" s="165">
        <v>270</v>
      </c>
      <c r="B271" s="166" t="s">
        <v>1138</v>
      </c>
      <c r="C271" s="166" t="s">
        <v>1096</v>
      </c>
      <c r="D271" s="166" t="s">
        <v>1105</v>
      </c>
      <c r="E271" s="167">
        <v>7</v>
      </c>
      <c r="F271" s="168">
        <v>4.67</v>
      </c>
      <c r="G271" s="167" t="s">
        <v>1260</v>
      </c>
      <c r="H271" s="167" t="s">
        <v>1257</v>
      </c>
      <c r="I271" s="169">
        <v>67</v>
      </c>
    </row>
    <row r="272" spans="1:9">
      <c r="A272" s="165">
        <v>271</v>
      </c>
      <c r="B272" s="166" t="s">
        <v>1121</v>
      </c>
      <c r="C272" s="166" t="s">
        <v>1099</v>
      </c>
      <c r="D272" s="166" t="s">
        <v>1100</v>
      </c>
      <c r="E272" s="167">
        <v>10</v>
      </c>
      <c r="F272" s="168">
        <v>8.77</v>
      </c>
      <c r="G272" s="167" t="s">
        <v>1260</v>
      </c>
      <c r="H272" s="167" t="s">
        <v>1257</v>
      </c>
      <c r="I272" s="169">
        <v>36</v>
      </c>
    </row>
    <row r="273" spans="1:9">
      <c r="A273" s="165">
        <v>272</v>
      </c>
      <c r="B273" s="166" t="s">
        <v>1134</v>
      </c>
      <c r="C273" s="166" t="s">
        <v>1096</v>
      </c>
      <c r="D273" s="166" t="s">
        <v>1103</v>
      </c>
      <c r="E273" s="167">
        <v>2</v>
      </c>
      <c r="F273" s="168">
        <v>2</v>
      </c>
      <c r="G273" s="167" t="s">
        <v>1260</v>
      </c>
      <c r="H273" s="167" t="s">
        <v>1256</v>
      </c>
      <c r="I273" s="169">
        <v>58</v>
      </c>
    </row>
    <row r="274" spans="1:9">
      <c r="A274" s="165">
        <v>273</v>
      </c>
      <c r="B274" s="166" t="s">
        <v>1135</v>
      </c>
      <c r="C274" s="166" t="s">
        <v>1102</v>
      </c>
      <c r="D274" s="166" t="s">
        <v>1105</v>
      </c>
      <c r="E274" s="167">
        <v>8</v>
      </c>
      <c r="F274" s="168">
        <v>9.89</v>
      </c>
      <c r="G274" s="167" t="s">
        <v>1260</v>
      </c>
      <c r="H274" s="167" t="s">
        <v>1257</v>
      </c>
      <c r="I274" s="169">
        <v>49</v>
      </c>
    </row>
    <row r="275" spans="1:9">
      <c r="A275" s="165">
        <v>274</v>
      </c>
      <c r="B275" s="166" t="s">
        <v>1108</v>
      </c>
      <c r="C275" s="166" t="s">
        <v>1096</v>
      </c>
      <c r="D275" s="166" t="s">
        <v>1097</v>
      </c>
      <c r="E275" s="167">
        <v>10</v>
      </c>
      <c r="F275" s="168">
        <v>7.59</v>
      </c>
      <c r="G275" s="167" t="s">
        <v>1260</v>
      </c>
      <c r="H275" s="167" t="s">
        <v>1257</v>
      </c>
      <c r="I275" s="169">
        <v>56</v>
      </c>
    </row>
    <row r="276" spans="1:9">
      <c r="A276" s="165">
        <v>275</v>
      </c>
      <c r="B276" s="166" t="s">
        <v>1135</v>
      </c>
      <c r="C276" s="166" t="s">
        <v>1102</v>
      </c>
      <c r="D276" s="166" t="s">
        <v>1105</v>
      </c>
      <c r="E276" s="167">
        <v>6</v>
      </c>
      <c r="F276" s="168">
        <v>9.18</v>
      </c>
      <c r="G276" s="167" t="s">
        <v>1260</v>
      </c>
      <c r="H276" s="167" t="s">
        <v>1257</v>
      </c>
      <c r="I276" s="169">
        <v>71</v>
      </c>
    </row>
    <row r="277" spans="1:9">
      <c r="A277" s="165">
        <v>276</v>
      </c>
      <c r="B277" s="166" t="s">
        <v>1143</v>
      </c>
      <c r="C277" s="166" t="s">
        <v>1099</v>
      </c>
      <c r="D277" s="166" t="s">
        <v>1103</v>
      </c>
      <c r="E277" s="167">
        <v>4</v>
      </c>
      <c r="F277" s="168">
        <v>6.24</v>
      </c>
      <c r="G277" s="167" t="s">
        <v>1260</v>
      </c>
      <c r="H277" s="167" t="s">
        <v>1257</v>
      </c>
      <c r="I277" s="169">
        <v>53</v>
      </c>
    </row>
    <row r="278" spans="1:9">
      <c r="A278" s="165">
        <v>277</v>
      </c>
      <c r="B278" s="166" t="s">
        <v>1140</v>
      </c>
      <c r="C278" s="166" t="s">
        <v>1102</v>
      </c>
      <c r="D278" s="166" t="s">
        <v>1111</v>
      </c>
      <c r="E278" s="167">
        <v>1</v>
      </c>
      <c r="F278" s="168">
        <v>2.0299999999999998</v>
      </c>
      <c r="G278" s="167" t="s">
        <v>1259</v>
      </c>
      <c r="H278" s="167" t="s">
        <v>1257</v>
      </c>
      <c r="I278" s="169">
        <v>64</v>
      </c>
    </row>
    <row r="279" spans="1:9">
      <c r="A279" s="165">
        <v>278</v>
      </c>
      <c r="B279" s="166" t="s">
        <v>1141</v>
      </c>
      <c r="C279" s="166" t="s">
        <v>1096</v>
      </c>
      <c r="D279" s="166" t="s">
        <v>1111</v>
      </c>
      <c r="E279" s="167">
        <v>6</v>
      </c>
      <c r="F279" s="168">
        <v>7.68</v>
      </c>
      <c r="G279" s="167" t="s">
        <v>1260</v>
      </c>
      <c r="H279" s="167" t="s">
        <v>1256</v>
      </c>
      <c r="I279" s="169">
        <v>28</v>
      </c>
    </row>
    <row r="280" spans="1:9">
      <c r="A280" s="165">
        <v>279</v>
      </c>
      <c r="B280" s="166" t="s">
        <v>1106</v>
      </c>
      <c r="C280" s="166" t="s">
        <v>1096</v>
      </c>
      <c r="D280" s="166" t="s">
        <v>1103</v>
      </c>
      <c r="E280" s="167">
        <v>10</v>
      </c>
      <c r="F280" s="168">
        <v>2.5</v>
      </c>
      <c r="G280" s="167" t="s">
        <v>1259</v>
      </c>
      <c r="H280" s="167" t="s">
        <v>1257</v>
      </c>
      <c r="I280" s="169">
        <v>50</v>
      </c>
    </row>
    <row r="281" spans="1:9">
      <c r="A281" s="165">
        <v>280</v>
      </c>
      <c r="B281" s="166" t="s">
        <v>206</v>
      </c>
      <c r="C281" s="166" t="s">
        <v>1096</v>
      </c>
      <c r="D281" s="166" t="s">
        <v>1105</v>
      </c>
      <c r="E281" s="167">
        <v>4</v>
      </c>
      <c r="F281" s="168">
        <v>6.12</v>
      </c>
      <c r="G281" s="167" t="s">
        <v>1260</v>
      </c>
      <c r="H281" s="167" t="s">
        <v>1257</v>
      </c>
      <c r="I281" s="169">
        <v>69</v>
      </c>
    </row>
    <row r="282" spans="1:9">
      <c r="A282" s="165">
        <v>281</v>
      </c>
      <c r="B282" s="166" t="s">
        <v>1141</v>
      </c>
      <c r="C282" s="166" t="s">
        <v>1096</v>
      </c>
      <c r="D282" s="166" t="s">
        <v>1111</v>
      </c>
      <c r="E282" s="167">
        <v>6</v>
      </c>
      <c r="F282" s="168">
        <v>3.01</v>
      </c>
      <c r="G282" s="167" t="s">
        <v>1260</v>
      </c>
      <c r="H282" s="167" t="s">
        <v>1257</v>
      </c>
      <c r="I282" s="169">
        <v>55</v>
      </c>
    </row>
    <row r="283" spans="1:9">
      <c r="A283" s="165">
        <v>282</v>
      </c>
      <c r="B283" s="166" t="s">
        <v>1107</v>
      </c>
      <c r="C283" s="166" t="s">
        <v>1096</v>
      </c>
      <c r="D283" s="166" t="s">
        <v>1111</v>
      </c>
      <c r="E283" s="167">
        <v>5</v>
      </c>
      <c r="F283" s="168">
        <v>3.06</v>
      </c>
      <c r="G283" s="167" t="s">
        <v>1260</v>
      </c>
      <c r="H283" s="167" t="s">
        <v>1256</v>
      </c>
      <c r="I283" s="169">
        <v>55</v>
      </c>
    </row>
    <row r="284" spans="1:9">
      <c r="A284" s="165">
        <v>283</v>
      </c>
      <c r="B284" s="166" t="s">
        <v>1139</v>
      </c>
      <c r="C284" s="166" t="s">
        <v>1099</v>
      </c>
      <c r="D284" s="166" t="s">
        <v>1105</v>
      </c>
      <c r="E284" s="167">
        <v>10</v>
      </c>
      <c r="F284" s="168">
        <v>5.85</v>
      </c>
      <c r="G284" s="167" t="s">
        <v>1260</v>
      </c>
      <c r="H284" s="167" t="s">
        <v>1257</v>
      </c>
      <c r="I284" s="169">
        <v>50</v>
      </c>
    </row>
    <row r="285" spans="1:9">
      <c r="A285" s="165">
        <v>284</v>
      </c>
      <c r="B285" s="166" t="s">
        <v>1114</v>
      </c>
      <c r="C285" s="166" t="s">
        <v>1096</v>
      </c>
      <c r="D285" s="166" t="s">
        <v>1100</v>
      </c>
      <c r="E285" s="167">
        <v>10</v>
      </c>
      <c r="F285" s="168">
        <v>7.44</v>
      </c>
      <c r="G285" s="167" t="s">
        <v>1260</v>
      </c>
      <c r="H285" s="167" t="s">
        <v>1257</v>
      </c>
      <c r="I285" s="169">
        <v>57</v>
      </c>
    </row>
    <row r="286" spans="1:9">
      <c r="A286" s="165">
        <v>285</v>
      </c>
      <c r="B286" s="166" t="s">
        <v>1121</v>
      </c>
      <c r="C286" s="166" t="s">
        <v>1099</v>
      </c>
      <c r="D286" s="166" t="s">
        <v>1103</v>
      </c>
      <c r="E286" s="167">
        <v>4</v>
      </c>
      <c r="F286" s="168">
        <v>3.18</v>
      </c>
      <c r="G286" s="167" t="s">
        <v>1259</v>
      </c>
      <c r="H286" s="167" t="s">
        <v>1257</v>
      </c>
      <c r="I286" s="169">
        <v>66</v>
      </c>
    </row>
    <row r="287" spans="1:9">
      <c r="A287" s="165">
        <v>286</v>
      </c>
      <c r="B287" s="166" t="s">
        <v>1143</v>
      </c>
      <c r="C287" s="166" t="s">
        <v>1099</v>
      </c>
      <c r="D287" s="166" t="s">
        <v>1100</v>
      </c>
      <c r="E287" s="167">
        <v>6</v>
      </c>
      <c r="F287" s="168">
        <v>4.4800000000000004</v>
      </c>
      <c r="G287" s="167" t="s">
        <v>1260</v>
      </c>
      <c r="H287" s="167" t="s">
        <v>1257</v>
      </c>
      <c r="I287" s="169">
        <v>30</v>
      </c>
    </row>
    <row r="288" spans="1:9">
      <c r="A288" s="165">
        <v>287</v>
      </c>
      <c r="B288" s="166" t="s">
        <v>1119</v>
      </c>
      <c r="C288" s="166" t="s">
        <v>1096</v>
      </c>
      <c r="D288" s="166" t="s">
        <v>1103</v>
      </c>
      <c r="E288" s="167">
        <v>1</v>
      </c>
      <c r="F288" s="168">
        <v>4.51</v>
      </c>
      <c r="G288" s="167" t="s">
        <v>1259</v>
      </c>
      <c r="H288" s="167" t="s">
        <v>1257</v>
      </c>
      <c r="I288" s="169">
        <v>68</v>
      </c>
    </row>
    <row r="289" spans="1:9">
      <c r="A289" s="165">
        <v>288</v>
      </c>
      <c r="B289" s="166" t="s">
        <v>1107</v>
      </c>
      <c r="C289" s="166" t="s">
        <v>1096</v>
      </c>
      <c r="D289" s="166" t="s">
        <v>1097</v>
      </c>
      <c r="E289" s="167">
        <v>8</v>
      </c>
      <c r="F289" s="168">
        <v>3.6</v>
      </c>
      <c r="G289" s="167" t="s">
        <v>1260</v>
      </c>
      <c r="H289" s="167" t="s">
        <v>1256</v>
      </c>
      <c r="I289" s="169">
        <v>37</v>
      </c>
    </row>
    <row r="290" spans="1:9">
      <c r="A290" s="165">
        <v>289</v>
      </c>
      <c r="B290" s="166" t="s">
        <v>1126</v>
      </c>
      <c r="C290" s="166" t="s">
        <v>1099</v>
      </c>
      <c r="D290" s="166" t="s">
        <v>1103</v>
      </c>
      <c r="E290" s="167">
        <v>1</v>
      </c>
      <c r="F290" s="168">
        <v>10</v>
      </c>
      <c r="G290" s="167" t="s">
        <v>1259</v>
      </c>
      <c r="H290" s="167" t="s">
        <v>1257</v>
      </c>
      <c r="I290" s="169">
        <v>25</v>
      </c>
    </row>
    <row r="291" spans="1:9">
      <c r="A291" s="165">
        <v>290</v>
      </c>
      <c r="B291" s="166" t="s">
        <v>1095</v>
      </c>
      <c r="C291" s="166" t="s">
        <v>1096</v>
      </c>
      <c r="D291" s="166" t="s">
        <v>1105</v>
      </c>
      <c r="E291" s="167">
        <v>6</v>
      </c>
      <c r="F291" s="168">
        <v>3.29</v>
      </c>
      <c r="G291" s="167" t="s">
        <v>1259</v>
      </c>
      <c r="H291" s="167" t="s">
        <v>1257</v>
      </c>
      <c r="I291" s="169">
        <v>51</v>
      </c>
    </row>
    <row r="292" spans="1:9">
      <c r="A292" s="165">
        <v>291</v>
      </c>
      <c r="B292" s="166" t="s">
        <v>1122</v>
      </c>
      <c r="C292" s="166" t="s">
        <v>1096</v>
      </c>
      <c r="D292" s="166" t="s">
        <v>1103</v>
      </c>
      <c r="E292" s="167">
        <v>5</v>
      </c>
      <c r="F292" s="168">
        <v>9.8699999999999992</v>
      </c>
      <c r="G292" s="167" t="s">
        <v>1260</v>
      </c>
      <c r="H292" s="167" t="s">
        <v>1257</v>
      </c>
      <c r="I292" s="169">
        <v>28</v>
      </c>
    </row>
    <row r="293" spans="1:9">
      <c r="A293" s="165">
        <v>292</v>
      </c>
      <c r="B293" s="166" t="s">
        <v>1112</v>
      </c>
      <c r="C293" s="166" t="s">
        <v>1113</v>
      </c>
      <c r="D293" s="166" t="s">
        <v>1103</v>
      </c>
      <c r="E293" s="167">
        <v>10</v>
      </c>
      <c r="F293" s="168">
        <v>3.76</v>
      </c>
      <c r="G293" s="167" t="s">
        <v>1260</v>
      </c>
      <c r="H293" s="167" t="s">
        <v>1256</v>
      </c>
      <c r="I293" s="169">
        <v>66</v>
      </c>
    </row>
    <row r="294" spans="1:9">
      <c r="A294" s="165">
        <v>293</v>
      </c>
      <c r="B294" s="166" t="s">
        <v>1133</v>
      </c>
      <c r="C294" s="166" t="s">
        <v>1096</v>
      </c>
      <c r="D294" s="166" t="s">
        <v>1103</v>
      </c>
      <c r="E294" s="167">
        <v>5</v>
      </c>
      <c r="F294" s="168">
        <v>4.79</v>
      </c>
      <c r="G294" s="167" t="s">
        <v>1259</v>
      </c>
      <c r="H294" s="167" t="s">
        <v>1257</v>
      </c>
      <c r="I294" s="169">
        <v>60</v>
      </c>
    </row>
    <row r="295" spans="1:9">
      <c r="A295" s="165">
        <v>294</v>
      </c>
      <c r="B295" s="166" t="s">
        <v>1139</v>
      </c>
      <c r="C295" s="166" t="s">
        <v>1099</v>
      </c>
      <c r="D295" s="166" t="s">
        <v>1097</v>
      </c>
      <c r="E295" s="167">
        <v>1</v>
      </c>
      <c r="F295" s="168">
        <v>8.64</v>
      </c>
      <c r="G295" s="167" t="s">
        <v>1260</v>
      </c>
      <c r="H295" s="167" t="s">
        <v>1257</v>
      </c>
      <c r="I295" s="169">
        <v>56</v>
      </c>
    </row>
    <row r="296" spans="1:9">
      <c r="A296" s="165">
        <v>295</v>
      </c>
      <c r="B296" s="166" t="s">
        <v>1138</v>
      </c>
      <c r="C296" s="166" t="s">
        <v>1096</v>
      </c>
      <c r="D296" s="166" t="s">
        <v>1097</v>
      </c>
      <c r="E296" s="167">
        <v>8</v>
      </c>
      <c r="F296" s="168">
        <v>3.13</v>
      </c>
      <c r="G296" s="167" t="s">
        <v>1260</v>
      </c>
      <c r="H296" s="167" t="s">
        <v>1257</v>
      </c>
      <c r="I296" s="169">
        <v>64</v>
      </c>
    </row>
    <row r="297" spans="1:9">
      <c r="A297" s="165">
        <v>296</v>
      </c>
      <c r="B297" s="166" t="s">
        <v>1107</v>
      </c>
      <c r="C297" s="166" t="s">
        <v>1096</v>
      </c>
      <c r="D297" s="166" t="s">
        <v>1105</v>
      </c>
      <c r="E297" s="167">
        <v>10</v>
      </c>
      <c r="F297" s="168">
        <v>6.1</v>
      </c>
      <c r="G297" s="167" t="s">
        <v>1260</v>
      </c>
      <c r="H297" s="167" t="s">
        <v>1256</v>
      </c>
      <c r="I297" s="169">
        <v>41</v>
      </c>
    </row>
    <row r="298" spans="1:9">
      <c r="A298" s="165">
        <v>297</v>
      </c>
      <c r="B298" s="166" t="s">
        <v>1119</v>
      </c>
      <c r="C298" s="166" t="s">
        <v>1096</v>
      </c>
      <c r="D298" s="166" t="s">
        <v>1103</v>
      </c>
      <c r="E298" s="167">
        <v>5</v>
      </c>
      <c r="F298" s="168">
        <v>5.92</v>
      </c>
      <c r="G298" s="167" t="s">
        <v>1260</v>
      </c>
      <c r="H298" s="167" t="s">
        <v>1257</v>
      </c>
      <c r="I298" s="169">
        <v>41</v>
      </c>
    </row>
    <row r="299" spans="1:9">
      <c r="A299" s="165">
        <v>298</v>
      </c>
      <c r="B299" s="166" t="s">
        <v>1107</v>
      </c>
      <c r="C299" s="166" t="s">
        <v>1096</v>
      </c>
      <c r="D299" s="166" t="s">
        <v>1097</v>
      </c>
      <c r="E299" s="167">
        <v>1</v>
      </c>
      <c r="F299" s="168">
        <v>8.24</v>
      </c>
      <c r="G299" s="167" t="s">
        <v>1260</v>
      </c>
      <c r="H299" s="167" t="s">
        <v>1256</v>
      </c>
      <c r="I299" s="169">
        <v>37</v>
      </c>
    </row>
    <row r="300" spans="1:9">
      <c r="A300" s="165">
        <v>299</v>
      </c>
      <c r="B300" s="166" t="s">
        <v>1137</v>
      </c>
      <c r="C300" s="166" t="s">
        <v>1099</v>
      </c>
      <c r="D300" s="166" t="s">
        <v>1097</v>
      </c>
      <c r="E300" s="167">
        <v>6</v>
      </c>
      <c r="F300" s="168">
        <v>3.32</v>
      </c>
      <c r="G300" s="167" t="s">
        <v>1260</v>
      </c>
      <c r="H300" s="167" t="s">
        <v>1257</v>
      </c>
      <c r="I300" s="169">
        <v>67</v>
      </c>
    </row>
    <row r="301" spans="1:9">
      <c r="A301" s="165">
        <v>300</v>
      </c>
      <c r="B301" s="166" t="s">
        <v>1126</v>
      </c>
      <c r="C301" s="166" t="s">
        <v>1099</v>
      </c>
      <c r="D301" s="166" t="s">
        <v>1111</v>
      </c>
      <c r="E301" s="167">
        <v>1</v>
      </c>
      <c r="F301" s="168">
        <v>7.04</v>
      </c>
      <c r="G301" s="167" t="s">
        <v>1259</v>
      </c>
      <c r="H301" s="167" t="s">
        <v>1257</v>
      </c>
      <c r="I301" s="169">
        <v>64</v>
      </c>
    </row>
    <row r="302" spans="1:9">
      <c r="A302" s="165">
        <v>301</v>
      </c>
      <c r="B302" s="166" t="s">
        <v>1101</v>
      </c>
      <c r="C302" s="166" t="s">
        <v>1102</v>
      </c>
      <c r="D302" s="166" t="s">
        <v>1103</v>
      </c>
      <c r="E302" s="167">
        <v>4</v>
      </c>
      <c r="F302" s="168">
        <v>8.85</v>
      </c>
      <c r="G302" s="167" t="s">
        <v>1260</v>
      </c>
      <c r="H302" s="167" t="s">
        <v>1257</v>
      </c>
      <c r="I302" s="169">
        <v>54</v>
      </c>
    </row>
    <row r="303" spans="1:9">
      <c r="A303" s="165">
        <v>302</v>
      </c>
      <c r="B303" s="166" t="s">
        <v>1121</v>
      </c>
      <c r="C303" s="166" t="s">
        <v>1099</v>
      </c>
      <c r="D303" s="166" t="s">
        <v>1100</v>
      </c>
      <c r="E303" s="167">
        <v>10</v>
      </c>
      <c r="F303" s="168">
        <v>8.91</v>
      </c>
      <c r="G303" s="167" t="s">
        <v>1260</v>
      </c>
      <c r="H303" s="167" t="s">
        <v>1256</v>
      </c>
      <c r="I303" s="169">
        <v>39</v>
      </c>
    </row>
    <row r="304" spans="1:9">
      <c r="A304" s="165">
        <v>303</v>
      </c>
      <c r="B304" s="166" t="s">
        <v>205</v>
      </c>
      <c r="C304" s="166" t="s">
        <v>1096</v>
      </c>
      <c r="D304" s="166" t="s">
        <v>1097</v>
      </c>
      <c r="E304" s="167">
        <v>10</v>
      </c>
      <c r="F304" s="168">
        <v>6.91</v>
      </c>
      <c r="G304" s="167" t="s">
        <v>1259</v>
      </c>
      <c r="H304" s="167" t="s">
        <v>1257</v>
      </c>
      <c r="I304" s="169">
        <v>40</v>
      </c>
    </row>
    <row r="305" spans="1:9">
      <c r="A305" s="165">
        <v>304</v>
      </c>
      <c r="B305" s="166" t="s">
        <v>1109</v>
      </c>
      <c r="C305" s="166" t="s">
        <v>1096</v>
      </c>
      <c r="D305" s="166" t="s">
        <v>1105</v>
      </c>
      <c r="E305" s="167">
        <v>7</v>
      </c>
      <c r="F305" s="168">
        <v>9.43</v>
      </c>
      <c r="G305" s="167" t="s">
        <v>1260</v>
      </c>
      <c r="H305" s="167" t="s">
        <v>1257</v>
      </c>
      <c r="I305" s="169">
        <v>40</v>
      </c>
    </row>
    <row r="306" spans="1:9">
      <c r="A306" s="165">
        <v>305</v>
      </c>
      <c r="B306" s="166" t="s">
        <v>1136</v>
      </c>
      <c r="C306" s="166" t="s">
        <v>1096</v>
      </c>
      <c r="D306" s="166" t="s">
        <v>1105</v>
      </c>
      <c r="E306" s="167">
        <v>9</v>
      </c>
      <c r="F306" s="168">
        <v>9.36</v>
      </c>
      <c r="G306" s="167" t="s">
        <v>1260</v>
      </c>
      <c r="H306" s="167" t="s">
        <v>1257</v>
      </c>
      <c r="I306" s="169">
        <v>27</v>
      </c>
    </row>
    <row r="307" spans="1:9">
      <c r="A307" s="165">
        <v>306</v>
      </c>
      <c r="B307" s="166" t="s">
        <v>1117</v>
      </c>
      <c r="C307" s="166" t="s">
        <v>1099</v>
      </c>
      <c r="D307" s="166" t="s">
        <v>1100</v>
      </c>
      <c r="E307" s="167">
        <v>3</v>
      </c>
      <c r="F307" s="168">
        <v>4.88</v>
      </c>
      <c r="G307" s="167" t="s">
        <v>1260</v>
      </c>
      <c r="H307" s="167" t="s">
        <v>1256</v>
      </c>
      <c r="I307" s="169">
        <v>60</v>
      </c>
    </row>
    <row r="308" spans="1:9">
      <c r="A308" s="165">
        <v>307</v>
      </c>
      <c r="B308" s="166" t="s">
        <v>1115</v>
      </c>
      <c r="C308" s="166" t="s">
        <v>1096</v>
      </c>
      <c r="D308" s="166" t="s">
        <v>1097</v>
      </c>
      <c r="E308" s="167">
        <v>6</v>
      </c>
      <c r="F308" s="168">
        <v>1.01</v>
      </c>
      <c r="G308" s="167" t="s">
        <v>1260</v>
      </c>
      <c r="H308" s="167" t="s">
        <v>1257</v>
      </c>
      <c r="I308" s="169">
        <v>46</v>
      </c>
    </row>
    <row r="309" spans="1:9">
      <c r="A309" s="165">
        <v>308</v>
      </c>
      <c r="B309" s="166" t="s">
        <v>1130</v>
      </c>
      <c r="C309" s="166" t="s">
        <v>1099</v>
      </c>
      <c r="D309" s="166" t="s">
        <v>1100</v>
      </c>
      <c r="E309" s="167">
        <v>1</v>
      </c>
      <c r="F309" s="168">
        <v>4.49</v>
      </c>
      <c r="G309" s="167" t="s">
        <v>1260</v>
      </c>
      <c r="H309" s="167" t="s">
        <v>1256</v>
      </c>
      <c r="I309" s="169">
        <v>27</v>
      </c>
    </row>
    <row r="310" spans="1:9">
      <c r="A310" s="165">
        <v>309</v>
      </c>
      <c r="B310" s="166" t="s">
        <v>1138</v>
      </c>
      <c r="C310" s="166" t="s">
        <v>1096</v>
      </c>
      <c r="D310" s="166" t="s">
        <v>1097</v>
      </c>
      <c r="E310" s="167">
        <v>10</v>
      </c>
      <c r="F310" s="168">
        <v>9.4700000000000006</v>
      </c>
      <c r="G310" s="167" t="s">
        <v>1260</v>
      </c>
      <c r="H310" s="167" t="s">
        <v>1257</v>
      </c>
      <c r="I310" s="169">
        <v>55</v>
      </c>
    </row>
    <row r="311" spans="1:9">
      <c r="A311" s="165">
        <v>310</v>
      </c>
      <c r="B311" s="166" t="s">
        <v>1114</v>
      </c>
      <c r="C311" s="166" t="s">
        <v>1096</v>
      </c>
      <c r="D311" s="166" t="s">
        <v>1103</v>
      </c>
      <c r="E311" s="167">
        <v>4</v>
      </c>
      <c r="F311" s="168">
        <v>5.44</v>
      </c>
      <c r="G311" s="167" t="s">
        <v>1259</v>
      </c>
      <c r="H311" s="167" t="s">
        <v>1257</v>
      </c>
      <c r="I311" s="169">
        <v>43</v>
      </c>
    </row>
    <row r="312" spans="1:9">
      <c r="A312" s="165">
        <v>311</v>
      </c>
      <c r="B312" s="166" t="s">
        <v>1112</v>
      </c>
      <c r="C312" s="166" t="s">
        <v>1113</v>
      </c>
      <c r="D312" s="166" t="s">
        <v>1097</v>
      </c>
      <c r="E312" s="167">
        <v>10</v>
      </c>
      <c r="F312" s="168">
        <v>3.26</v>
      </c>
      <c r="G312" s="167" t="s">
        <v>1259</v>
      </c>
      <c r="H312" s="167" t="s">
        <v>1257</v>
      </c>
      <c r="I312" s="169">
        <v>47</v>
      </c>
    </row>
    <row r="313" spans="1:9">
      <c r="A313" s="165">
        <v>312</v>
      </c>
      <c r="B313" s="166" t="s">
        <v>1106</v>
      </c>
      <c r="C313" s="166" t="s">
        <v>1096</v>
      </c>
      <c r="D313" s="166" t="s">
        <v>1103</v>
      </c>
      <c r="E313" s="167">
        <v>8</v>
      </c>
      <c r="F313" s="168">
        <v>8.06</v>
      </c>
      <c r="G313" s="167" t="s">
        <v>1260</v>
      </c>
      <c r="H313" s="167" t="s">
        <v>1257</v>
      </c>
      <c r="I313" s="169">
        <v>68</v>
      </c>
    </row>
    <row r="314" spans="1:9">
      <c r="A314" s="165">
        <v>313</v>
      </c>
      <c r="B314" s="166" t="s">
        <v>1106</v>
      </c>
      <c r="C314" s="166" t="s">
        <v>1096</v>
      </c>
      <c r="D314" s="166" t="s">
        <v>1111</v>
      </c>
      <c r="E314" s="167">
        <v>2</v>
      </c>
      <c r="F314" s="168">
        <v>9.68</v>
      </c>
      <c r="G314" s="167" t="s">
        <v>1259</v>
      </c>
      <c r="H314" s="167" t="s">
        <v>1256</v>
      </c>
      <c r="I314" s="169">
        <v>57</v>
      </c>
    </row>
    <row r="315" spans="1:9">
      <c r="A315" s="165">
        <v>314</v>
      </c>
      <c r="B315" s="166" t="s">
        <v>1137</v>
      </c>
      <c r="C315" s="166" t="s">
        <v>1099</v>
      </c>
      <c r="D315" s="166" t="s">
        <v>1097</v>
      </c>
      <c r="E315" s="167">
        <v>7</v>
      </c>
      <c r="F315" s="168">
        <v>8.2799999999999994</v>
      </c>
      <c r="G315" s="167" t="s">
        <v>1260</v>
      </c>
      <c r="H315" s="167" t="s">
        <v>1257</v>
      </c>
      <c r="I315" s="169">
        <v>37</v>
      </c>
    </row>
    <row r="316" spans="1:9">
      <c r="A316" s="165">
        <v>315</v>
      </c>
      <c r="B316" s="166" t="s">
        <v>1143</v>
      </c>
      <c r="C316" s="166" t="s">
        <v>1099</v>
      </c>
      <c r="D316" s="166" t="s">
        <v>1097</v>
      </c>
      <c r="E316" s="167">
        <v>10</v>
      </c>
      <c r="F316" s="168">
        <v>6.47</v>
      </c>
      <c r="G316" s="167" t="s">
        <v>1260</v>
      </c>
      <c r="H316" s="167" t="s">
        <v>1257</v>
      </c>
      <c r="I316" s="169">
        <v>37</v>
      </c>
    </row>
    <row r="317" spans="1:9">
      <c r="A317" s="165">
        <v>316</v>
      </c>
      <c r="B317" s="166" t="s">
        <v>1129</v>
      </c>
      <c r="C317" s="166" t="s">
        <v>1096</v>
      </c>
      <c r="D317" s="166" t="s">
        <v>1105</v>
      </c>
      <c r="E317" s="167">
        <v>9</v>
      </c>
      <c r="F317" s="168">
        <v>9.75</v>
      </c>
      <c r="G317" s="167" t="s">
        <v>1260</v>
      </c>
      <c r="H317" s="167" t="s">
        <v>1257</v>
      </c>
      <c r="I317" s="169">
        <v>48</v>
      </c>
    </row>
    <row r="318" spans="1:9">
      <c r="A318" s="165">
        <v>317</v>
      </c>
      <c r="B318" s="166" t="s">
        <v>1136</v>
      </c>
      <c r="C318" s="166" t="s">
        <v>1096</v>
      </c>
      <c r="D318" s="166" t="s">
        <v>1103</v>
      </c>
      <c r="E318" s="167">
        <v>7</v>
      </c>
      <c r="F318" s="168">
        <v>2.6</v>
      </c>
      <c r="G318" s="167" t="s">
        <v>1259</v>
      </c>
      <c r="H318" s="167" t="s">
        <v>1257</v>
      </c>
      <c r="I318" s="169">
        <v>49</v>
      </c>
    </row>
    <row r="319" spans="1:9">
      <c r="A319" s="165">
        <v>318</v>
      </c>
      <c r="B319" s="166" t="s">
        <v>1141</v>
      </c>
      <c r="C319" s="166" t="s">
        <v>1096</v>
      </c>
      <c r="D319" s="166" t="s">
        <v>1097</v>
      </c>
      <c r="E319" s="167">
        <v>7</v>
      </c>
      <c r="F319" s="168">
        <v>8.39</v>
      </c>
      <c r="G319" s="167" t="s">
        <v>1259</v>
      </c>
      <c r="H319" s="167" t="s">
        <v>1256</v>
      </c>
      <c r="I319" s="169">
        <v>60</v>
      </c>
    </row>
    <row r="320" spans="1:9">
      <c r="A320" s="165">
        <v>319</v>
      </c>
      <c r="B320" s="166" t="s">
        <v>1116</v>
      </c>
      <c r="C320" s="166" t="s">
        <v>1096</v>
      </c>
      <c r="D320" s="166" t="s">
        <v>1097</v>
      </c>
      <c r="E320" s="167">
        <v>5</v>
      </c>
      <c r="F320" s="168">
        <v>8.0399999999999991</v>
      </c>
      <c r="G320" s="167" t="s">
        <v>1259</v>
      </c>
      <c r="H320" s="167" t="s">
        <v>1257</v>
      </c>
      <c r="I320" s="169">
        <v>34</v>
      </c>
    </row>
    <row r="321" spans="1:9">
      <c r="A321" s="165">
        <v>320</v>
      </c>
      <c r="B321" s="166" t="s">
        <v>1131</v>
      </c>
      <c r="C321" s="166" t="s">
        <v>1096</v>
      </c>
      <c r="D321" s="166" t="s">
        <v>1097</v>
      </c>
      <c r="E321" s="167">
        <v>5</v>
      </c>
      <c r="F321" s="168">
        <v>4.84</v>
      </c>
      <c r="G321" s="167" t="s">
        <v>1259</v>
      </c>
      <c r="H321" s="167" t="s">
        <v>1257</v>
      </c>
      <c r="I321" s="169">
        <v>63</v>
      </c>
    </row>
    <row r="322" spans="1:9">
      <c r="A322" s="165">
        <v>321</v>
      </c>
      <c r="B322" s="166" t="s">
        <v>1107</v>
      </c>
      <c r="C322" s="166" t="s">
        <v>1096</v>
      </c>
      <c r="D322" s="166" t="s">
        <v>1105</v>
      </c>
      <c r="E322" s="167">
        <v>7</v>
      </c>
      <c r="F322" s="168">
        <v>2.37</v>
      </c>
      <c r="G322" s="167" t="s">
        <v>1260</v>
      </c>
      <c r="H322" s="167" t="s">
        <v>1257</v>
      </c>
      <c r="I322" s="169">
        <v>47</v>
      </c>
    </row>
    <row r="323" spans="1:9">
      <c r="A323" s="165">
        <v>322</v>
      </c>
      <c r="B323" s="166" t="s">
        <v>1125</v>
      </c>
      <c r="C323" s="166" t="s">
        <v>1096</v>
      </c>
      <c r="D323" s="166" t="s">
        <v>1103</v>
      </c>
      <c r="E323" s="167">
        <v>4</v>
      </c>
      <c r="F323" s="168">
        <v>2.59</v>
      </c>
      <c r="G323" s="167" t="s">
        <v>1260</v>
      </c>
      <c r="H323" s="167" t="s">
        <v>1256</v>
      </c>
      <c r="I323" s="169">
        <v>59</v>
      </c>
    </row>
    <row r="324" spans="1:9">
      <c r="A324" s="165">
        <v>323</v>
      </c>
      <c r="B324" s="166" t="s">
        <v>1127</v>
      </c>
      <c r="C324" s="166" t="s">
        <v>1096</v>
      </c>
      <c r="D324" s="166" t="s">
        <v>1097</v>
      </c>
      <c r="E324" s="167">
        <v>9</v>
      </c>
      <c r="F324" s="168">
        <v>8.08</v>
      </c>
      <c r="G324" s="167" t="s">
        <v>1259</v>
      </c>
      <c r="H324" s="167" t="s">
        <v>1257</v>
      </c>
      <c r="I324" s="169">
        <v>44</v>
      </c>
    </row>
    <row r="325" spans="1:9">
      <c r="A325" s="165">
        <v>324</v>
      </c>
      <c r="B325" s="166" t="s">
        <v>1121</v>
      </c>
      <c r="C325" s="166" t="s">
        <v>1099</v>
      </c>
      <c r="D325" s="166" t="s">
        <v>1103</v>
      </c>
      <c r="E325" s="167">
        <v>1</v>
      </c>
      <c r="F325" s="168">
        <v>9.68</v>
      </c>
      <c r="G325" s="167" t="s">
        <v>1260</v>
      </c>
      <c r="H325" s="167" t="s">
        <v>1256</v>
      </c>
      <c r="I325" s="169">
        <v>57</v>
      </c>
    </row>
    <row r="326" spans="1:9">
      <c r="A326" s="165">
        <v>325</v>
      </c>
      <c r="B326" s="166" t="s">
        <v>1141</v>
      </c>
      <c r="C326" s="166" t="s">
        <v>1096</v>
      </c>
      <c r="D326" s="166" t="s">
        <v>1103</v>
      </c>
      <c r="E326" s="167">
        <v>1</v>
      </c>
      <c r="F326" s="168">
        <v>2.23</v>
      </c>
      <c r="G326" s="167" t="s">
        <v>1260</v>
      </c>
      <c r="H326" s="167" t="s">
        <v>1257</v>
      </c>
      <c r="I326" s="169">
        <v>61</v>
      </c>
    </row>
    <row r="327" spans="1:9">
      <c r="A327" s="165">
        <v>326</v>
      </c>
      <c r="B327" s="166" t="s">
        <v>1137</v>
      </c>
      <c r="C327" s="166" t="s">
        <v>1099</v>
      </c>
      <c r="D327" s="166" t="s">
        <v>1100</v>
      </c>
      <c r="E327" s="167">
        <v>9</v>
      </c>
      <c r="F327" s="168">
        <v>3.5</v>
      </c>
      <c r="G327" s="167" t="s">
        <v>1260</v>
      </c>
      <c r="H327" s="167" t="s">
        <v>1257</v>
      </c>
      <c r="I327" s="169">
        <v>53</v>
      </c>
    </row>
    <row r="328" spans="1:9">
      <c r="A328" s="165">
        <v>327</v>
      </c>
      <c r="B328" s="166" t="s">
        <v>1095</v>
      </c>
      <c r="C328" s="166" t="s">
        <v>1096</v>
      </c>
      <c r="D328" s="166" t="s">
        <v>1100</v>
      </c>
      <c r="E328" s="167">
        <v>10</v>
      </c>
      <c r="F328" s="168">
        <v>8.5500000000000007</v>
      </c>
      <c r="G328" s="167" t="s">
        <v>1260</v>
      </c>
      <c r="H328" s="167" t="s">
        <v>1257</v>
      </c>
      <c r="I328" s="169">
        <v>58</v>
      </c>
    </row>
    <row r="329" spans="1:9">
      <c r="A329" s="165">
        <v>328</v>
      </c>
      <c r="B329" s="166" t="s">
        <v>1143</v>
      </c>
      <c r="C329" s="166" t="s">
        <v>1099</v>
      </c>
      <c r="D329" s="166" t="s">
        <v>1103</v>
      </c>
      <c r="E329" s="167">
        <v>4</v>
      </c>
      <c r="F329" s="168">
        <v>7.22</v>
      </c>
      <c r="G329" s="167" t="s">
        <v>1259</v>
      </c>
      <c r="H329" s="167" t="s">
        <v>1257</v>
      </c>
      <c r="I329" s="169">
        <v>44</v>
      </c>
    </row>
    <row r="330" spans="1:9">
      <c r="A330" s="165">
        <v>329</v>
      </c>
      <c r="B330" s="166" t="s">
        <v>1120</v>
      </c>
      <c r="C330" s="166" t="s">
        <v>1099</v>
      </c>
      <c r="D330" s="166" t="s">
        <v>1097</v>
      </c>
      <c r="E330" s="167">
        <v>8</v>
      </c>
      <c r="F330" s="168">
        <v>7.58</v>
      </c>
      <c r="G330" s="167" t="s">
        <v>1259</v>
      </c>
      <c r="H330" s="167" t="s">
        <v>1256</v>
      </c>
      <c r="I330" s="169">
        <v>33</v>
      </c>
    </row>
    <row r="331" spans="1:9">
      <c r="A331" s="165">
        <v>330</v>
      </c>
      <c r="B331" s="166" t="s">
        <v>1132</v>
      </c>
      <c r="C331" s="166" t="s">
        <v>1096</v>
      </c>
      <c r="D331" s="166" t="s">
        <v>1103</v>
      </c>
      <c r="E331" s="167">
        <v>7</v>
      </c>
      <c r="F331" s="168">
        <v>1.57</v>
      </c>
      <c r="G331" s="167" t="s">
        <v>1260</v>
      </c>
      <c r="H331" s="167" t="s">
        <v>1257</v>
      </c>
      <c r="I331" s="169">
        <v>31</v>
      </c>
    </row>
    <row r="332" spans="1:9">
      <c r="A332" s="165">
        <v>331</v>
      </c>
      <c r="B332" s="166" t="s">
        <v>1134</v>
      </c>
      <c r="C332" s="166" t="s">
        <v>1096</v>
      </c>
      <c r="D332" s="166" t="s">
        <v>1105</v>
      </c>
      <c r="E332" s="167">
        <v>7</v>
      </c>
      <c r="F332" s="168">
        <v>9.1</v>
      </c>
      <c r="G332" s="167" t="s">
        <v>1260</v>
      </c>
      <c r="H332" s="167" t="s">
        <v>1257</v>
      </c>
      <c r="I332" s="169">
        <v>62</v>
      </c>
    </row>
    <row r="333" spans="1:9">
      <c r="A333" s="165">
        <v>332</v>
      </c>
      <c r="B333" s="166" t="s">
        <v>1133</v>
      </c>
      <c r="C333" s="166" t="s">
        <v>1096</v>
      </c>
      <c r="D333" s="166" t="s">
        <v>1100</v>
      </c>
      <c r="E333" s="167">
        <v>9</v>
      </c>
      <c r="F333" s="168">
        <v>4.91</v>
      </c>
      <c r="G333" s="167" t="s">
        <v>1260</v>
      </c>
      <c r="H333" s="167" t="s">
        <v>1256</v>
      </c>
      <c r="I333" s="169">
        <v>70</v>
      </c>
    </row>
    <row r="334" spans="1:9">
      <c r="A334" s="165">
        <v>333</v>
      </c>
      <c r="B334" s="166" t="s">
        <v>1142</v>
      </c>
      <c r="C334" s="166" t="s">
        <v>1099</v>
      </c>
      <c r="D334" s="166" t="s">
        <v>1097</v>
      </c>
      <c r="E334" s="167">
        <v>5</v>
      </c>
      <c r="F334" s="168">
        <v>6.85</v>
      </c>
      <c r="G334" s="167" t="s">
        <v>1260</v>
      </c>
      <c r="H334" s="167" t="s">
        <v>1257</v>
      </c>
      <c r="I334" s="169">
        <v>64</v>
      </c>
    </row>
    <row r="335" spans="1:9">
      <c r="A335" s="165">
        <v>334</v>
      </c>
      <c r="B335" s="166" t="s">
        <v>1144</v>
      </c>
      <c r="C335" s="166" t="s">
        <v>1096</v>
      </c>
      <c r="D335" s="166" t="s">
        <v>1097</v>
      </c>
      <c r="E335" s="167">
        <v>3</v>
      </c>
      <c r="F335" s="168">
        <v>2.79</v>
      </c>
      <c r="G335" s="167" t="s">
        <v>1259</v>
      </c>
      <c r="H335" s="167" t="s">
        <v>1257</v>
      </c>
      <c r="I335" s="169">
        <v>38</v>
      </c>
    </row>
    <row r="336" spans="1:9">
      <c r="A336" s="165">
        <v>335</v>
      </c>
      <c r="B336" s="166" t="s">
        <v>1135</v>
      </c>
      <c r="C336" s="166" t="s">
        <v>1102</v>
      </c>
      <c r="D336" s="166" t="s">
        <v>1103</v>
      </c>
      <c r="E336" s="167">
        <v>6</v>
      </c>
      <c r="F336" s="168">
        <v>6.22</v>
      </c>
      <c r="G336" s="167" t="s">
        <v>1260</v>
      </c>
      <c r="H336" s="167" t="s">
        <v>1256</v>
      </c>
      <c r="I336" s="169">
        <v>29</v>
      </c>
    </row>
    <row r="337" spans="1:9">
      <c r="A337" s="165">
        <v>336</v>
      </c>
      <c r="B337" s="166" t="s">
        <v>1133</v>
      </c>
      <c r="C337" s="166" t="s">
        <v>1096</v>
      </c>
      <c r="D337" s="166" t="s">
        <v>1097</v>
      </c>
      <c r="E337" s="167">
        <v>2</v>
      </c>
      <c r="F337" s="168">
        <v>1.36</v>
      </c>
      <c r="G337" s="167" t="s">
        <v>1260</v>
      </c>
      <c r="H337" s="167" t="s">
        <v>1256</v>
      </c>
      <c r="I337" s="169">
        <v>50</v>
      </c>
    </row>
    <row r="338" spans="1:9">
      <c r="A338" s="165">
        <v>337</v>
      </c>
      <c r="B338" s="166" t="s">
        <v>1120</v>
      </c>
      <c r="C338" s="166" t="s">
        <v>1099</v>
      </c>
      <c r="D338" s="166" t="s">
        <v>1103</v>
      </c>
      <c r="E338" s="167">
        <v>8</v>
      </c>
      <c r="F338" s="168">
        <v>2.84</v>
      </c>
      <c r="G338" s="167" t="s">
        <v>1259</v>
      </c>
      <c r="H338" s="167" t="s">
        <v>1257</v>
      </c>
      <c r="I338" s="169">
        <v>64</v>
      </c>
    </row>
    <row r="339" spans="1:9">
      <c r="A339" s="165">
        <v>338</v>
      </c>
      <c r="B339" s="166" t="s">
        <v>1110</v>
      </c>
      <c r="C339" s="166" t="s">
        <v>1096</v>
      </c>
      <c r="D339" s="166" t="s">
        <v>1100</v>
      </c>
      <c r="E339" s="167">
        <v>2</v>
      </c>
      <c r="F339" s="168">
        <v>1.1599999999999999</v>
      </c>
      <c r="G339" s="167" t="s">
        <v>1260</v>
      </c>
      <c r="H339" s="167" t="s">
        <v>1257</v>
      </c>
      <c r="I339" s="169">
        <v>38</v>
      </c>
    </row>
    <row r="340" spans="1:9">
      <c r="A340" s="165">
        <v>339</v>
      </c>
      <c r="B340" s="166" t="s">
        <v>1126</v>
      </c>
      <c r="C340" s="166" t="s">
        <v>1099</v>
      </c>
      <c r="D340" s="166" t="s">
        <v>1105</v>
      </c>
      <c r="E340" s="167">
        <v>9</v>
      </c>
      <c r="F340" s="168">
        <v>8.9</v>
      </c>
      <c r="G340" s="167" t="s">
        <v>1260</v>
      </c>
      <c r="H340" s="167" t="s">
        <v>1257</v>
      </c>
      <c r="I340" s="169">
        <v>58</v>
      </c>
    </row>
    <row r="341" spans="1:9">
      <c r="A341" s="165">
        <v>340</v>
      </c>
      <c r="B341" s="166" t="s">
        <v>1098</v>
      </c>
      <c r="C341" s="166" t="s">
        <v>1099</v>
      </c>
      <c r="D341" s="166" t="s">
        <v>1103</v>
      </c>
      <c r="E341" s="167">
        <v>7</v>
      </c>
      <c r="F341" s="168">
        <v>4.6100000000000003</v>
      </c>
      <c r="G341" s="167" t="s">
        <v>1259</v>
      </c>
      <c r="H341" s="167" t="s">
        <v>1256</v>
      </c>
      <c r="I341" s="169">
        <v>57</v>
      </c>
    </row>
    <row r="342" spans="1:9">
      <c r="A342" s="165">
        <v>341</v>
      </c>
      <c r="B342" s="166" t="s">
        <v>1138</v>
      </c>
      <c r="C342" s="166" t="s">
        <v>1096</v>
      </c>
      <c r="D342" s="166" t="s">
        <v>1103</v>
      </c>
      <c r="E342" s="167">
        <v>4</v>
      </c>
      <c r="F342" s="168">
        <v>2.29</v>
      </c>
      <c r="G342" s="167" t="s">
        <v>1260</v>
      </c>
      <c r="H342" s="167" t="s">
        <v>1257</v>
      </c>
      <c r="I342" s="169">
        <v>69</v>
      </c>
    </row>
    <row r="343" spans="1:9">
      <c r="A343" s="165">
        <v>342</v>
      </c>
      <c r="B343" s="166" t="s">
        <v>1132</v>
      </c>
      <c r="C343" s="166" t="s">
        <v>1096</v>
      </c>
      <c r="D343" s="166" t="s">
        <v>1097</v>
      </c>
      <c r="E343" s="167">
        <v>8</v>
      </c>
      <c r="F343" s="168">
        <v>4.2300000000000004</v>
      </c>
      <c r="G343" s="167" t="s">
        <v>1260</v>
      </c>
      <c r="H343" s="167" t="s">
        <v>1257</v>
      </c>
      <c r="I343" s="169">
        <v>61</v>
      </c>
    </row>
    <row r="344" spans="1:9">
      <c r="A344" s="165">
        <v>343</v>
      </c>
      <c r="B344" s="166" t="s">
        <v>1110</v>
      </c>
      <c r="C344" s="166" t="s">
        <v>1096</v>
      </c>
      <c r="D344" s="166" t="s">
        <v>1103</v>
      </c>
      <c r="E344" s="167">
        <v>1</v>
      </c>
      <c r="F344" s="168">
        <v>7.15</v>
      </c>
      <c r="G344" s="167" t="s">
        <v>1259</v>
      </c>
      <c r="H344" s="167" t="s">
        <v>1257</v>
      </c>
      <c r="I344" s="169">
        <v>63</v>
      </c>
    </row>
    <row r="345" spans="1:9">
      <c r="A345" s="165">
        <v>344</v>
      </c>
      <c r="B345" s="166" t="s">
        <v>1107</v>
      </c>
      <c r="C345" s="166" t="s">
        <v>1096</v>
      </c>
      <c r="D345" s="166" t="s">
        <v>1103</v>
      </c>
      <c r="E345" s="167">
        <v>7</v>
      </c>
      <c r="F345" s="168">
        <v>9.34</v>
      </c>
      <c r="G345" s="167" t="s">
        <v>1259</v>
      </c>
      <c r="H345" s="167" t="s">
        <v>1257</v>
      </c>
      <c r="I345" s="169">
        <v>59</v>
      </c>
    </row>
    <row r="346" spans="1:9">
      <c r="A346" s="165">
        <v>345</v>
      </c>
      <c r="B346" s="166" t="s">
        <v>1114</v>
      </c>
      <c r="C346" s="166" t="s">
        <v>1096</v>
      </c>
      <c r="D346" s="166" t="s">
        <v>1097</v>
      </c>
      <c r="E346" s="167">
        <v>6</v>
      </c>
      <c r="F346" s="168">
        <v>8.11</v>
      </c>
      <c r="G346" s="167" t="s">
        <v>1260</v>
      </c>
      <c r="H346" s="167" t="s">
        <v>1256</v>
      </c>
      <c r="I346" s="169">
        <v>37</v>
      </c>
    </row>
    <row r="347" spans="1:9">
      <c r="A347" s="165">
        <v>346</v>
      </c>
      <c r="B347" s="166" t="s">
        <v>1126</v>
      </c>
      <c r="C347" s="166" t="s">
        <v>1099</v>
      </c>
      <c r="D347" s="166" t="s">
        <v>1103</v>
      </c>
      <c r="E347" s="167">
        <v>9</v>
      </c>
      <c r="F347" s="168">
        <v>4.17</v>
      </c>
      <c r="G347" s="167" t="s">
        <v>1260</v>
      </c>
      <c r="H347" s="167" t="s">
        <v>1256</v>
      </c>
      <c r="I347" s="169">
        <v>49</v>
      </c>
    </row>
    <row r="348" spans="1:9">
      <c r="A348" s="165">
        <v>347</v>
      </c>
      <c r="B348" s="166" t="s">
        <v>1134</v>
      </c>
      <c r="C348" s="166" t="s">
        <v>1096</v>
      </c>
      <c r="D348" s="166" t="s">
        <v>1103</v>
      </c>
      <c r="E348" s="167">
        <v>2</v>
      </c>
      <c r="F348" s="168">
        <v>2.69</v>
      </c>
      <c r="G348" s="167" t="s">
        <v>1259</v>
      </c>
      <c r="H348" s="167" t="s">
        <v>1257</v>
      </c>
      <c r="I348" s="169">
        <v>42</v>
      </c>
    </row>
    <row r="349" spans="1:9">
      <c r="A349" s="165">
        <v>348</v>
      </c>
      <c r="B349" s="166" t="s">
        <v>1136</v>
      </c>
      <c r="C349" s="166" t="s">
        <v>1096</v>
      </c>
      <c r="D349" s="166" t="s">
        <v>1105</v>
      </c>
      <c r="E349" s="167">
        <v>7</v>
      </c>
      <c r="F349" s="168">
        <v>7.02</v>
      </c>
      <c r="G349" s="167" t="s">
        <v>1260</v>
      </c>
      <c r="H349" s="167" t="s">
        <v>1257</v>
      </c>
      <c r="I349" s="169">
        <v>49</v>
      </c>
    </row>
    <row r="350" spans="1:9">
      <c r="A350" s="165">
        <v>349</v>
      </c>
      <c r="B350" s="166" t="s">
        <v>1132</v>
      </c>
      <c r="C350" s="166" t="s">
        <v>1096</v>
      </c>
      <c r="D350" s="166" t="s">
        <v>1103</v>
      </c>
      <c r="E350" s="167">
        <v>4</v>
      </c>
      <c r="F350" s="168">
        <v>4.93</v>
      </c>
      <c r="G350" s="167" t="s">
        <v>1260</v>
      </c>
      <c r="H350" s="167" t="s">
        <v>1257</v>
      </c>
      <c r="I350" s="169">
        <v>52</v>
      </c>
    </row>
    <row r="351" spans="1:9">
      <c r="A351" s="165">
        <v>350</v>
      </c>
      <c r="B351" s="166" t="s">
        <v>1127</v>
      </c>
      <c r="C351" s="166" t="s">
        <v>1096</v>
      </c>
      <c r="D351" s="166" t="s">
        <v>1097</v>
      </c>
      <c r="E351" s="167">
        <v>5</v>
      </c>
      <c r="F351" s="168">
        <v>4.09</v>
      </c>
      <c r="G351" s="167" t="s">
        <v>1259</v>
      </c>
      <c r="H351" s="167" t="s">
        <v>1256</v>
      </c>
      <c r="I351" s="169">
        <v>46</v>
      </c>
    </row>
    <row r="352" spans="1:9">
      <c r="A352" s="165">
        <v>351</v>
      </c>
      <c r="B352" s="166" t="s">
        <v>1116</v>
      </c>
      <c r="C352" s="166" t="s">
        <v>1096</v>
      </c>
      <c r="D352" s="166" t="s">
        <v>1097</v>
      </c>
      <c r="E352" s="167">
        <v>9</v>
      </c>
      <c r="F352" s="168">
        <v>9.6300000000000008</v>
      </c>
      <c r="G352" s="167" t="s">
        <v>1259</v>
      </c>
      <c r="H352" s="167" t="s">
        <v>1257</v>
      </c>
      <c r="I352" s="169">
        <v>25</v>
      </c>
    </row>
    <row r="353" spans="1:9">
      <c r="A353" s="165">
        <v>352</v>
      </c>
      <c r="B353" s="166" t="s">
        <v>1112</v>
      </c>
      <c r="C353" s="166" t="s">
        <v>1113</v>
      </c>
      <c r="D353" s="166" t="s">
        <v>1100</v>
      </c>
      <c r="E353" s="167">
        <v>2</v>
      </c>
      <c r="F353" s="168">
        <v>8.6999999999999993</v>
      </c>
      <c r="G353" s="167" t="s">
        <v>1260</v>
      </c>
      <c r="H353" s="167" t="s">
        <v>1257</v>
      </c>
      <c r="I353" s="169">
        <v>23</v>
      </c>
    </row>
    <row r="354" spans="1:9">
      <c r="A354" s="165">
        <v>353</v>
      </c>
      <c r="B354" s="166" t="s">
        <v>1104</v>
      </c>
      <c r="C354" s="166" t="s">
        <v>1099</v>
      </c>
      <c r="D354" s="166" t="s">
        <v>1111</v>
      </c>
      <c r="E354" s="167">
        <v>8</v>
      </c>
      <c r="F354" s="168">
        <v>8.7899999999999991</v>
      </c>
      <c r="G354" s="167" t="s">
        <v>1260</v>
      </c>
      <c r="H354" s="167" t="s">
        <v>1257</v>
      </c>
      <c r="I354" s="169">
        <v>31</v>
      </c>
    </row>
    <row r="355" spans="1:9">
      <c r="A355" s="165">
        <v>354</v>
      </c>
      <c r="B355" s="166" t="s">
        <v>1118</v>
      </c>
      <c r="C355" s="166" t="s">
        <v>1099</v>
      </c>
      <c r="D355" s="166" t="s">
        <v>1097</v>
      </c>
      <c r="E355" s="167">
        <v>3</v>
      </c>
      <c r="F355" s="168">
        <v>7.35</v>
      </c>
      <c r="G355" s="167" t="s">
        <v>1260</v>
      </c>
      <c r="H355" s="167" t="s">
        <v>1257</v>
      </c>
      <c r="I355" s="169">
        <v>77</v>
      </c>
    </row>
    <row r="356" spans="1:9">
      <c r="A356" s="165">
        <v>355</v>
      </c>
      <c r="B356" s="166" t="s">
        <v>1124</v>
      </c>
      <c r="C356" s="166" t="s">
        <v>1113</v>
      </c>
      <c r="D356" s="166" t="s">
        <v>1097</v>
      </c>
      <c r="E356" s="167">
        <v>6</v>
      </c>
      <c r="F356" s="168">
        <v>6.48</v>
      </c>
      <c r="G356" s="167" t="s">
        <v>1259</v>
      </c>
      <c r="H356" s="167" t="s">
        <v>1257</v>
      </c>
      <c r="I356" s="169">
        <v>31</v>
      </c>
    </row>
    <row r="357" spans="1:9">
      <c r="A357" s="165">
        <v>356</v>
      </c>
      <c r="B357" s="166" t="s">
        <v>1106</v>
      </c>
      <c r="C357" s="166" t="s">
        <v>1096</v>
      </c>
      <c r="D357" s="166" t="s">
        <v>1100</v>
      </c>
      <c r="E357" s="167">
        <v>9</v>
      </c>
      <c r="F357" s="168">
        <v>7.95</v>
      </c>
      <c r="G357" s="167" t="s">
        <v>1259</v>
      </c>
      <c r="H357" s="167" t="s">
        <v>1257</v>
      </c>
      <c r="I357" s="169">
        <v>74</v>
      </c>
    </row>
    <row r="358" spans="1:9">
      <c r="A358" s="165">
        <v>357</v>
      </c>
      <c r="B358" s="166" t="s">
        <v>1114</v>
      </c>
      <c r="C358" s="166" t="s">
        <v>1096</v>
      </c>
      <c r="D358" s="166" t="s">
        <v>1100</v>
      </c>
      <c r="E358" s="167">
        <v>5</v>
      </c>
      <c r="F358" s="168">
        <v>6.82</v>
      </c>
      <c r="G358" s="167" t="s">
        <v>1260</v>
      </c>
      <c r="H358" s="167" t="s">
        <v>1257</v>
      </c>
      <c r="I358" s="169">
        <v>77</v>
      </c>
    </row>
    <row r="359" spans="1:9">
      <c r="A359" s="165">
        <v>358</v>
      </c>
      <c r="B359" s="166" t="s">
        <v>1144</v>
      </c>
      <c r="C359" s="166" t="s">
        <v>1096</v>
      </c>
      <c r="D359" s="166" t="s">
        <v>1111</v>
      </c>
      <c r="E359" s="167">
        <v>4</v>
      </c>
      <c r="F359" s="168">
        <v>7.08</v>
      </c>
      <c r="G359" s="167" t="s">
        <v>1260</v>
      </c>
      <c r="H359" s="167" t="s">
        <v>1257</v>
      </c>
      <c r="I359" s="169">
        <v>50</v>
      </c>
    </row>
    <row r="360" spans="1:9">
      <c r="A360" s="165">
        <v>359</v>
      </c>
      <c r="B360" s="166" t="s">
        <v>1101</v>
      </c>
      <c r="C360" s="166" t="s">
        <v>1102</v>
      </c>
      <c r="D360" s="166" t="s">
        <v>1097</v>
      </c>
      <c r="E360" s="167">
        <v>10</v>
      </c>
      <c r="F360" s="168">
        <v>1.88</v>
      </c>
      <c r="G360" s="167" t="s">
        <v>1260</v>
      </c>
      <c r="H360" s="167" t="s">
        <v>1257</v>
      </c>
      <c r="I360" s="169">
        <v>64</v>
      </c>
    </row>
    <row r="361" spans="1:9">
      <c r="A361" s="165">
        <v>360</v>
      </c>
      <c r="B361" s="166" t="s">
        <v>1139</v>
      </c>
      <c r="C361" s="166" t="s">
        <v>1099</v>
      </c>
      <c r="D361" s="166" t="s">
        <v>1097</v>
      </c>
      <c r="E361" s="167">
        <v>7</v>
      </c>
      <c r="F361" s="168">
        <v>4.57</v>
      </c>
      <c r="G361" s="167" t="s">
        <v>1260</v>
      </c>
      <c r="H361" s="167" t="s">
        <v>1257</v>
      </c>
      <c r="I361" s="169">
        <v>25</v>
      </c>
    </row>
    <row r="362" spans="1:9">
      <c r="A362" s="165">
        <v>361</v>
      </c>
      <c r="B362" s="166" t="s">
        <v>1139</v>
      </c>
      <c r="C362" s="166" t="s">
        <v>1099</v>
      </c>
      <c r="D362" s="166" t="s">
        <v>1105</v>
      </c>
      <c r="E362" s="167">
        <v>1</v>
      </c>
      <c r="F362" s="168">
        <v>3.84</v>
      </c>
      <c r="G362" s="167" t="s">
        <v>1260</v>
      </c>
      <c r="H362" s="167" t="s">
        <v>1257</v>
      </c>
      <c r="I362" s="169">
        <v>45</v>
      </c>
    </row>
    <row r="363" spans="1:9">
      <c r="A363" s="165">
        <v>362</v>
      </c>
      <c r="B363" s="166" t="s">
        <v>1115</v>
      </c>
      <c r="C363" s="166" t="s">
        <v>1096</v>
      </c>
      <c r="D363" s="166" t="s">
        <v>1103</v>
      </c>
      <c r="E363" s="167">
        <v>2</v>
      </c>
      <c r="F363" s="168">
        <v>7.86</v>
      </c>
      <c r="G363" s="167" t="s">
        <v>1260</v>
      </c>
      <c r="H363" s="167" t="s">
        <v>1257</v>
      </c>
      <c r="I363" s="169">
        <v>33</v>
      </c>
    </row>
    <row r="364" spans="1:9">
      <c r="A364" s="165">
        <v>363</v>
      </c>
      <c r="B364" s="166" t="s">
        <v>1130</v>
      </c>
      <c r="C364" s="166" t="s">
        <v>1099</v>
      </c>
      <c r="D364" s="166" t="s">
        <v>1103</v>
      </c>
      <c r="E364" s="167">
        <v>8</v>
      </c>
      <c r="F364" s="168">
        <v>8.24</v>
      </c>
      <c r="G364" s="167" t="s">
        <v>1260</v>
      </c>
      <c r="H364" s="167" t="s">
        <v>1257</v>
      </c>
      <c r="I364" s="169">
        <v>33</v>
      </c>
    </row>
    <row r="365" spans="1:9">
      <c r="A365" s="165">
        <v>364</v>
      </c>
      <c r="B365" s="166" t="s">
        <v>1120</v>
      </c>
      <c r="C365" s="166" t="s">
        <v>1099</v>
      </c>
      <c r="D365" s="166" t="s">
        <v>1103</v>
      </c>
      <c r="E365" s="167">
        <v>5</v>
      </c>
      <c r="F365" s="168">
        <v>6.16</v>
      </c>
      <c r="G365" s="167" t="s">
        <v>1259</v>
      </c>
      <c r="H365" s="167" t="s">
        <v>1257</v>
      </c>
      <c r="I365" s="169">
        <v>46</v>
      </c>
    </row>
    <row r="366" spans="1:9">
      <c r="A366" s="165">
        <v>365</v>
      </c>
      <c r="B366" s="166" t="s">
        <v>1142</v>
      </c>
      <c r="C366" s="166" t="s">
        <v>1099</v>
      </c>
      <c r="D366" s="166" t="s">
        <v>1103</v>
      </c>
      <c r="E366" s="167">
        <v>4</v>
      </c>
      <c r="F366" s="168">
        <v>6.02</v>
      </c>
      <c r="G366" s="167" t="s">
        <v>1260</v>
      </c>
      <c r="H366" s="167" t="s">
        <v>1257</v>
      </c>
      <c r="I366" s="169">
        <v>37</v>
      </c>
    </row>
    <row r="367" spans="1:9">
      <c r="A367" s="165">
        <v>366</v>
      </c>
      <c r="B367" s="166" t="s">
        <v>1126</v>
      </c>
      <c r="C367" s="166" t="s">
        <v>1099</v>
      </c>
      <c r="D367" s="166" t="s">
        <v>1105</v>
      </c>
      <c r="E367" s="167">
        <v>9</v>
      </c>
      <c r="F367" s="168">
        <v>5.48</v>
      </c>
      <c r="G367" s="167" t="s">
        <v>1259</v>
      </c>
      <c r="H367" s="167" t="s">
        <v>1256</v>
      </c>
      <c r="I367" s="169">
        <v>51</v>
      </c>
    </row>
    <row r="368" spans="1:9">
      <c r="A368" s="165">
        <v>367</v>
      </c>
      <c r="B368" s="166" t="s">
        <v>1141</v>
      </c>
      <c r="C368" s="166" t="s">
        <v>1096</v>
      </c>
      <c r="D368" s="166" t="s">
        <v>1097</v>
      </c>
      <c r="E368" s="167">
        <v>10</v>
      </c>
      <c r="F368" s="168">
        <v>4.75</v>
      </c>
      <c r="G368" s="167" t="s">
        <v>1260</v>
      </c>
      <c r="H368" s="167" t="s">
        <v>1256</v>
      </c>
      <c r="I368" s="169">
        <v>53</v>
      </c>
    </row>
    <row r="369" spans="1:9">
      <c r="A369" s="165">
        <v>368</v>
      </c>
      <c r="B369" s="166" t="s">
        <v>1128</v>
      </c>
      <c r="C369" s="166" t="s">
        <v>1099</v>
      </c>
      <c r="D369" s="166" t="s">
        <v>1111</v>
      </c>
      <c r="E369" s="167">
        <v>8</v>
      </c>
      <c r="F369" s="168">
        <v>3.92</v>
      </c>
      <c r="G369" s="167" t="s">
        <v>1260</v>
      </c>
      <c r="H369" s="167" t="s">
        <v>1256</v>
      </c>
      <c r="I369" s="169">
        <v>64</v>
      </c>
    </row>
    <row r="370" spans="1:9">
      <c r="A370" s="165">
        <v>369</v>
      </c>
      <c r="B370" s="166" t="s">
        <v>1107</v>
      </c>
      <c r="C370" s="166" t="s">
        <v>1096</v>
      </c>
      <c r="D370" s="166" t="s">
        <v>1097</v>
      </c>
      <c r="E370" s="167">
        <v>8</v>
      </c>
      <c r="F370" s="168">
        <v>4.17</v>
      </c>
      <c r="G370" s="167" t="s">
        <v>1260</v>
      </c>
      <c r="H370" s="167" t="s">
        <v>1257</v>
      </c>
      <c r="I370" s="169">
        <v>38</v>
      </c>
    </row>
    <row r="371" spans="1:9">
      <c r="A371" s="165">
        <v>370</v>
      </c>
      <c r="B371" s="166" t="s">
        <v>1118</v>
      </c>
      <c r="C371" s="166" t="s">
        <v>1099</v>
      </c>
      <c r="D371" s="166" t="s">
        <v>1103</v>
      </c>
      <c r="E371" s="167">
        <v>8</v>
      </c>
      <c r="F371" s="168">
        <v>1.06</v>
      </c>
      <c r="G371" s="167" t="s">
        <v>1259</v>
      </c>
      <c r="H371" s="167" t="s">
        <v>1257</v>
      </c>
      <c r="I371" s="169">
        <v>28</v>
      </c>
    </row>
    <row r="372" spans="1:9">
      <c r="A372" s="165">
        <v>371</v>
      </c>
      <c r="B372" s="166" t="s">
        <v>1107</v>
      </c>
      <c r="C372" s="166" t="s">
        <v>1096</v>
      </c>
      <c r="D372" s="166" t="s">
        <v>1100</v>
      </c>
      <c r="E372" s="167">
        <v>2</v>
      </c>
      <c r="F372" s="168">
        <v>9.9</v>
      </c>
      <c r="G372" s="167" t="s">
        <v>1260</v>
      </c>
      <c r="H372" s="167" t="s">
        <v>1257</v>
      </c>
      <c r="I372" s="169">
        <v>77</v>
      </c>
    </row>
    <row r="373" spans="1:9">
      <c r="A373" s="165">
        <v>372</v>
      </c>
      <c r="B373" s="166" t="s">
        <v>1135</v>
      </c>
      <c r="C373" s="166" t="s">
        <v>1102</v>
      </c>
      <c r="D373" s="166" t="s">
        <v>1097</v>
      </c>
      <c r="E373" s="167">
        <v>8</v>
      </c>
      <c r="F373" s="168">
        <v>4.21</v>
      </c>
      <c r="G373" s="167" t="s">
        <v>1259</v>
      </c>
      <c r="H373" s="167" t="s">
        <v>1257</v>
      </c>
      <c r="I373" s="169">
        <v>35</v>
      </c>
    </row>
    <row r="374" spans="1:9">
      <c r="A374" s="165">
        <v>373</v>
      </c>
      <c r="B374" s="166" t="s">
        <v>1119</v>
      </c>
      <c r="C374" s="166" t="s">
        <v>1096</v>
      </c>
      <c r="D374" s="166" t="s">
        <v>1105</v>
      </c>
      <c r="E374" s="167">
        <v>9</v>
      </c>
      <c r="F374" s="168">
        <v>5.7</v>
      </c>
      <c r="G374" s="167" t="s">
        <v>1259</v>
      </c>
      <c r="H374" s="167" t="s">
        <v>1257</v>
      </c>
      <c r="I374" s="169">
        <v>47</v>
      </c>
    </row>
    <row r="375" spans="1:9">
      <c r="A375" s="165">
        <v>374</v>
      </c>
      <c r="B375" s="166" t="s">
        <v>1110</v>
      </c>
      <c r="C375" s="166" t="s">
        <v>1096</v>
      </c>
      <c r="D375" s="166" t="s">
        <v>1097</v>
      </c>
      <c r="E375" s="167">
        <v>6</v>
      </c>
      <c r="F375" s="168">
        <v>8.6199999999999992</v>
      </c>
      <c r="G375" s="167" t="s">
        <v>1260</v>
      </c>
      <c r="H375" s="167" t="s">
        <v>1257</v>
      </c>
      <c r="I375" s="169">
        <v>36</v>
      </c>
    </row>
    <row r="376" spans="1:9">
      <c r="A376" s="165">
        <v>375</v>
      </c>
      <c r="B376" s="166" t="s">
        <v>1131</v>
      </c>
      <c r="C376" s="166" t="s">
        <v>1096</v>
      </c>
      <c r="D376" s="166" t="s">
        <v>1097</v>
      </c>
      <c r="E376" s="167">
        <v>1</v>
      </c>
      <c r="F376" s="168">
        <v>7.31</v>
      </c>
      <c r="G376" s="167" t="s">
        <v>1259</v>
      </c>
      <c r="H376" s="167" t="s">
        <v>1257</v>
      </c>
      <c r="I376" s="169">
        <v>50</v>
      </c>
    </row>
    <row r="377" spans="1:9">
      <c r="A377" s="165">
        <v>376</v>
      </c>
      <c r="B377" s="166" t="s">
        <v>1116</v>
      </c>
      <c r="C377" s="166" t="s">
        <v>1096</v>
      </c>
      <c r="D377" s="166" t="s">
        <v>1103</v>
      </c>
      <c r="E377" s="167">
        <v>9</v>
      </c>
      <c r="F377" s="168">
        <v>8.9</v>
      </c>
      <c r="G377" s="167" t="s">
        <v>1260</v>
      </c>
      <c r="H377" s="167" t="s">
        <v>1257</v>
      </c>
      <c r="I377" s="169">
        <v>58</v>
      </c>
    </row>
    <row r="378" spans="1:9">
      <c r="A378" s="165">
        <v>377</v>
      </c>
      <c r="B378" s="166" t="s">
        <v>1112</v>
      </c>
      <c r="C378" s="166" t="s">
        <v>1113</v>
      </c>
      <c r="D378" s="166" t="s">
        <v>1111</v>
      </c>
      <c r="E378" s="167">
        <v>9</v>
      </c>
      <c r="F378" s="168">
        <v>2.5</v>
      </c>
      <c r="G378" s="167" t="s">
        <v>1260</v>
      </c>
      <c r="H378" s="167" t="s">
        <v>1257</v>
      </c>
      <c r="I378" s="169">
        <v>56</v>
      </c>
    </row>
    <row r="379" spans="1:9">
      <c r="A379" s="165">
        <v>378</v>
      </c>
      <c r="B379" s="166" t="s">
        <v>1142</v>
      </c>
      <c r="C379" s="166" t="s">
        <v>1099</v>
      </c>
      <c r="D379" s="166" t="s">
        <v>1100</v>
      </c>
      <c r="E379" s="167">
        <v>9</v>
      </c>
      <c r="F379" s="168">
        <v>8.2100000000000009</v>
      </c>
      <c r="G379" s="167" t="s">
        <v>1260</v>
      </c>
      <c r="H379" s="167" t="s">
        <v>1256</v>
      </c>
      <c r="I379" s="169">
        <v>44</v>
      </c>
    </row>
    <row r="380" spans="1:9">
      <c r="A380" s="165">
        <v>379</v>
      </c>
      <c r="B380" s="166" t="s">
        <v>1110</v>
      </c>
      <c r="C380" s="166" t="s">
        <v>1096</v>
      </c>
      <c r="D380" s="166" t="s">
        <v>1103</v>
      </c>
      <c r="E380" s="167">
        <v>9</v>
      </c>
      <c r="F380" s="168">
        <v>5.29</v>
      </c>
      <c r="G380" s="167" t="s">
        <v>1260</v>
      </c>
      <c r="H380" s="167" t="s">
        <v>1257</v>
      </c>
      <c r="I380" s="169">
        <v>48</v>
      </c>
    </row>
    <row r="381" spans="1:9">
      <c r="A381" s="165">
        <v>380</v>
      </c>
      <c r="B381" s="166" t="s">
        <v>1128</v>
      </c>
      <c r="C381" s="166" t="s">
        <v>1099</v>
      </c>
      <c r="D381" s="166" t="s">
        <v>1103</v>
      </c>
      <c r="E381" s="167">
        <v>2</v>
      </c>
      <c r="F381" s="168">
        <v>7.74</v>
      </c>
      <c r="G381" s="167" t="s">
        <v>1260</v>
      </c>
      <c r="H381" s="167" t="s">
        <v>1257</v>
      </c>
      <c r="I381" s="169">
        <v>63</v>
      </c>
    </row>
    <row r="382" spans="1:9">
      <c r="A382" s="165">
        <v>381</v>
      </c>
      <c r="B382" s="166" t="s">
        <v>1121</v>
      </c>
      <c r="C382" s="166" t="s">
        <v>1099</v>
      </c>
      <c r="D382" s="166" t="s">
        <v>1100</v>
      </c>
      <c r="E382" s="167">
        <v>9</v>
      </c>
      <c r="F382" s="168">
        <v>7.56</v>
      </c>
      <c r="G382" s="167" t="s">
        <v>1259</v>
      </c>
      <c r="H382" s="167" t="s">
        <v>1257</v>
      </c>
      <c r="I382" s="169">
        <v>62</v>
      </c>
    </row>
    <row r="383" spans="1:9">
      <c r="A383" s="165">
        <v>382</v>
      </c>
      <c r="B383" s="166" t="s">
        <v>1098</v>
      </c>
      <c r="C383" s="166" t="s">
        <v>1099</v>
      </c>
      <c r="D383" s="166" t="s">
        <v>1103</v>
      </c>
      <c r="E383" s="167">
        <v>9</v>
      </c>
      <c r="F383" s="168">
        <v>6.95</v>
      </c>
      <c r="G383" s="167" t="s">
        <v>1260</v>
      </c>
      <c r="H383" s="167" t="s">
        <v>1257</v>
      </c>
      <c r="I383" s="169">
        <v>63</v>
      </c>
    </row>
    <row r="384" spans="1:9">
      <c r="A384" s="165">
        <v>383</v>
      </c>
      <c r="B384" s="166" t="s">
        <v>1112</v>
      </c>
      <c r="C384" s="166" t="s">
        <v>1113</v>
      </c>
      <c r="D384" s="166" t="s">
        <v>1103</v>
      </c>
      <c r="E384" s="167">
        <v>6</v>
      </c>
      <c r="F384" s="168">
        <v>3.1</v>
      </c>
      <c r="G384" s="167" t="s">
        <v>1260</v>
      </c>
      <c r="H384" s="167" t="s">
        <v>1257</v>
      </c>
      <c r="I384" s="169">
        <v>51</v>
      </c>
    </row>
    <row r="385" spans="1:9">
      <c r="A385" s="165">
        <v>384</v>
      </c>
      <c r="B385" s="166" t="s">
        <v>1112</v>
      </c>
      <c r="C385" s="166" t="s">
        <v>1113</v>
      </c>
      <c r="D385" s="166" t="s">
        <v>1097</v>
      </c>
      <c r="E385" s="167">
        <v>1</v>
      </c>
      <c r="F385" s="168">
        <v>2.7</v>
      </c>
      <c r="G385" s="167" t="s">
        <v>1260</v>
      </c>
      <c r="H385" s="167" t="s">
        <v>1257</v>
      </c>
      <c r="I385" s="169">
        <v>48</v>
      </c>
    </row>
    <row r="386" spans="1:9">
      <c r="A386" s="165">
        <v>385</v>
      </c>
      <c r="B386" s="166" t="s">
        <v>1132</v>
      </c>
      <c r="C386" s="166" t="s">
        <v>1096</v>
      </c>
      <c r="D386" s="166" t="s">
        <v>1105</v>
      </c>
      <c r="E386" s="167">
        <v>4</v>
      </c>
      <c r="F386" s="168">
        <v>6.12</v>
      </c>
      <c r="G386" s="167" t="s">
        <v>1260</v>
      </c>
      <c r="H386" s="167" t="s">
        <v>1257</v>
      </c>
      <c r="I386" s="169">
        <v>63</v>
      </c>
    </row>
    <row r="387" spans="1:9">
      <c r="A387" s="165">
        <v>386</v>
      </c>
      <c r="B387" s="166" t="s">
        <v>1109</v>
      </c>
      <c r="C387" s="166" t="s">
        <v>1096</v>
      </c>
      <c r="D387" s="166" t="s">
        <v>1097</v>
      </c>
      <c r="E387" s="167">
        <v>9</v>
      </c>
      <c r="F387" s="168">
        <v>1.79</v>
      </c>
      <c r="G387" s="167" t="s">
        <v>1259</v>
      </c>
      <c r="H387" s="167" t="s">
        <v>1257</v>
      </c>
      <c r="I387" s="169">
        <v>23</v>
      </c>
    </row>
    <row r="388" spans="1:9">
      <c r="A388" s="165">
        <v>387</v>
      </c>
      <c r="B388" s="166" t="s">
        <v>1138</v>
      </c>
      <c r="C388" s="166" t="s">
        <v>1096</v>
      </c>
      <c r="D388" s="166" t="s">
        <v>1097</v>
      </c>
      <c r="E388" s="167">
        <v>5</v>
      </c>
      <c r="F388" s="168">
        <v>9.26</v>
      </c>
      <c r="G388" s="167" t="s">
        <v>1259</v>
      </c>
      <c r="H388" s="167" t="s">
        <v>1256</v>
      </c>
      <c r="I388" s="169">
        <v>69</v>
      </c>
    </row>
    <row r="389" spans="1:9">
      <c r="A389" s="165">
        <v>388</v>
      </c>
      <c r="B389" s="166" t="s">
        <v>1106</v>
      </c>
      <c r="C389" s="166" t="s">
        <v>1096</v>
      </c>
      <c r="D389" s="166" t="s">
        <v>1100</v>
      </c>
      <c r="E389" s="167">
        <v>10</v>
      </c>
      <c r="F389" s="168">
        <v>9.41</v>
      </c>
      <c r="G389" s="167" t="s">
        <v>1260</v>
      </c>
      <c r="H389" s="167" t="s">
        <v>1256</v>
      </c>
      <c r="I389" s="169">
        <v>47</v>
      </c>
    </row>
    <row r="390" spans="1:9">
      <c r="A390" s="165">
        <v>389</v>
      </c>
      <c r="B390" s="166" t="s">
        <v>1127</v>
      </c>
      <c r="C390" s="166" t="s">
        <v>1096</v>
      </c>
      <c r="D390" s="166" t="s">
        <v>1103</v>
      </c>
      <c r="E390" s="167">
        <v>4</v>
      </c>
      <c r="F390" s="168">
        <v>5.1100000000000003</v>
      </c>
      <c r="G390" s="167" t="s">
        <v>1260</v>
      </c>
      <c r="H390" s="167" t="s">
        <v>1257</v>
      </c>
      <c r="I390" s="169">
        <v>49</v>
      </c>
    </row>
    <row r="391" spans="1:9">
      <c r="A391" s="165">
        <v>390</v>
      </c>
      <c r="B391" s="166" t="s">
        <v>1122</v>
      </c>
      <c r="C391" s="166" t="s">
        <v>1096</v>
      </c>
      <c r="D391" s="166" t="s">
        <v>1105</v>
      </c>
      <c r="E391" s="167">
        <v>1</v>
      </c>
      <c r="F391" s="168">
        <v>7.06</v>
      </c>
      <c r="G391" s="167" t="s">
        <v>1259</v>
      </c>
      <c r="H391" s="167" t="s">
        <v>1257</v>
      </c>
      <c r="I391" s="169">
        <v>31</v>
      </c>
    </row>
    <row r="392" spans="1:9">
      <c r="A392" s="165">
        <v>391</v>
      </c>
      <c r="B392" s="166" t="s">
        <v>1137</v>
      </c>
      <c r="C392" s="166" t="s">
        <v>1099</v>
      </c>
      <c r="D392" s="166" t="s">
        <v>1097</v>
      </c>
      <c r="E392" s="167">
        <v>7</v>
      </c>
      <c r="F392" s="168">
        <v>7.24</v>
      </c>
      <c r="G392" s="167" t="s">
        <v>1260</v>
      </c>
      <c r="H392" s="167" t="s">
        <v>1256</v>
      </c>
      <c r="I392" s="169">
        <v>62</v>
      </c>
    </row>
    <row r="393" spans="1:9">
      <c r="A393" s="165">
        <v>392</v>
      </c>
      <c r="B393" s="166" t="s">
        <v>1123</v>
      </c>
      <c r="C393" s="166" t="s">
        <v>1099</v>
      </c>
      <c r="D393" s="166" t="s">
        <v>1103</v>
      </c>
      <c r="E393" s="167">
        <v>9</v>
      </c>
      <c r="F393" s="168">
        <v>1.03</v>
      </c>
      <c r="G393" s="167" t="s">
        <v>1260</v>
      </c>
      <c r="H393" s="167" t="s">
        <v>1257</v>
      </c>
      <c r="I393" s="169">
        <v>44</v>
      </c>
    </row>
    <row r="394" spans="1:9">
      <c r="A394" s="165">
        <v>393</v>
      </c>
      <c r="B394" s="166" t="s">
        <v>1110</v>
      </c>
      <c r="C394" s="166" t="s">
        <v>1096</v>
      </c>
      <c r="D394" s="166" t="s">
        <v>1103</v>
      </c>
      <c r="E394" s="167">
        <v>3</v>
      </c>
      <c r="F394" s="168">
        <v>2.69</v>
      </c>
      <c r="G394" s="167" t="s">
        <v>1260</v>
      </c>
      <c r="H394" s="167" t="s">
        <v>1256</v>
      </c>
      <c r="I394" s="169">
        <v>44</v>
      </c>
    </row>
    <row r="395" spans="1:9">
      <c r="A395" s="165">
        <v>394</v>
      </c>
      <c r="B395" s="166" t="s">
        <v>1109</v>
      </c>
      <c r="C395" s="166" t="s">
        <v>1096</v>
      </c>
      <c r="D395" s="166" t="s">
        <v>1111</v>
      </c>
      <c r="E395" s="167">
        <v>10</v>
      </c>
      <c r="F395" s="168">
        <v>5.68</v>
      </c>
      <c r="G395" s="167" t="s">
        <v>1259</v>
      </c>
      <c r="H395" s="167" t="s">
        <v>1256</v>
      </c>
      <c r="I395" s="169">
        <v>54</v>
      </c>
    </row>
    <row r="396" spans="1:9">
      <c r="A396" s="165">
        <v>395</v>
      </c>
      <c r="B396" s="166" t="s">
        <v>1121</v>
      </c>
      <c r="C396" s="166" t="s">
        <v>1099</v>
      </c>
      <c r="D396" s="166" t="s">
        <v>1105</v>
      </c>
      <c r="E396" s="167">
        <v>8</v>
      </c>
      <c r="F396" s="168">
        <v>6.83</v>
      </c>
      <c r="G396" s="167" t="s">
        <v>1259</v>
      </c>
      <c r="H396" s="167" t="s">
        <v>1257</v>
      </c>
      <c r="I396" s="169">
        <v>43</v>
      </c>
    </row>
    <row r="397" spans="1:9">
      <c r="A397" s="165">
        <v>396</v>
      </c>
      <c r="B397" s="166" t="s">
        <v>1128</v>
      </c>
      <c r="C397" s="166" t="s">
        <v>1099</v>
      </c>
      <c r="D397" s="166" t="s">
        <v>1097</v>
      </c>
      <c r="E397" s="167">
        <v>4</v>
      </c>
      <c r="F397" s="168">
        <v>5.88</v>
      </c>
      <c r="G397" s="167" t="s">
        <v>1260</v>
      </c>
      <c r="H397" s="167" t="s">
        <v>1257</v>
      </c>
      <c r="I397" s="169">
        <v>57</v>
      </c>
    </row>
    <row r="398" spans="1:9">
      <c r="A398" s="165">
        <v>397</v>
      </c>
      <c r="B398" s="166" t="s">
        <v>1106</v>
      </c>
      <c r="C398" s="166" t="s">
        <v>1096</v>
      </c>
      <c r="D398" s="166" t="s">
        <v>1103</v>
      </c>
      <c r="E398" s="167">
        <v>1</v>
      </c>
      <c r="F398" s="168">
        <v>5.69</v>
      </c>
      <c r="G398" s="167" t="s">
        <v>1260</v>
      </c>
      <c r="H398" s="167" t="s">
        <v>1257</v>
      </c>
      <c r="I398" s="169">
        <v>64</v>
      </c>
    </row>
    <row r="399" spans="1:9">
      <c r="A399" s="165">
        <v>398</v>
      </c>
      <c r="B399" s="166" t="s">
        <v>1137</v>
      </c>
      <c r="C399" s="166" t="s">
        <v>1099</v>
      </c>
      <c r="D399" s="166" t="s">
        <v>1103</v>
      </c>
      <c r="E399" s="167">
        <v>6</v>
      </c>
      <c r="F399" s="168">
        <v>3.7</v>
      </c>
      <c r="G399" s="167" t="s">
        <v>1260</v>
      </c>
      <c r="H399" s="167" t="s">
        <v>1256</v>
      </c>
      <c r="I399" s="169">
        <v>36</v>
      </c>
    </row>
    <row r="400" spans="1:9">
      <c r="A400" s="165">
        <v>399</v>
      </c>
      <c r="B400" s="166" t="s">
        <v>1129</v>
      </c>
      <c r="C400" s="166" t="s">
        <v>1096</v>
      </c>
      <c r="D400" s="166" t="s">
        <v>1103</v>
      </c>
      <c r="E400" s="167">
        <v>6</v>
      </c>
      <c r="F400" s="168">
        <v>8.6999999999999993</v>
      </c>
      <c r="G400" s="167" t="s">
        <v>1260</v>
      </c>
      <c r="H400" s="167" t="s">
        <v>1256</v>
      </c>
      <c r="I400" s="169">
        <v>56</v>
      </c>
    </row>
    <row r="401" spans="1:9">
      <c r="A401" s="165">
        <v>400</v>
      </c>
      <c r="B401" s="166" t="s">
        <v>1120</v>
      </c>
      <c r="C401" s="166" t="s">
        <v>1099</v>
      </c>
      <c r="D401" s="166" t="s">
        <v>1105</v>
      </c>
      <c r="E401" s="167">
        <v>9</v>
      </c>
      <c r="F401" s="168">
        <v>1.24</v>
      </c>
      <c r="G401" s="167" t="s">
        <v>1260</v>
      </c>
      <c r="H401" s="167" t="s">
        <v>1256</v>
      </c>
      <c r="I401" s="169">
        <v>61</v>
      </c>
    </row>
    <row r="402" spans="1:9">
      <c r="A402" s="165">
        <v>401</v>
      </c>
      <c r="B402" s="166" t="s">
        <v>1112</v>
      </c>
      <c r="C402" s="166" t="s">
        <v>1113</v>
      </c>
      <c r="D402" s="166" t="s">
        <v>1097</v>
      </c>
      <c r="E402" s="167">
        <v>3</v>
      </c>
      <c r="F402" s="168">
        <v>8.33</v>
      </c>
      <c r="G402" s="167" t="s">
        <v>1260</v>
      </c>
      <c r="H402" s="167" t="s">
        <v>1256</v>
      </c>
      <c r="I402" s="169">
        <v>45</v>
      </c>
    </row>
    <row r="403" spans="1:9">
      <c r="A403" s="165">
        <v>402</v>
      </c>
      <c r="B403" s="166" t="s">
        <v>1115</v>
      </c>
      <c r="C403" s="166" t="s">
        <v>1096</v>
      </c>
      <c r="D403" s="166" t="s">
        <v>1105</v>
      </c>
      <c r="E403" s="167">
        <v>3</v>
      </c>
      <c r="F403" s="168">
        <v>6.63</v>
      </c>
      <c r="G403" s="167" t="s">
        <v>1260</v>
      </c>
      <c r="H403" s="167" t="s">
        <v>1257</v>
      </c>
      <c r="I403" s="169">
        <v>48</v>
      </c>
    </row>
    <row r="404" spans="1:9">
      <c r="A404" s="165">
        <v>403</v>
      </c>
      <c r="B404" s="166" t="s">
        <v>1131</v>
      </c>
      <c r="C404" s="166" t="s">
        <v>1096</v>
      </c>
      <c r="D404" s="166" t="s">
        <v>1105</v>
      </c>
      <c r="E404" s="167">
        <v>8</v>
      </c>
      <c r="F404" s="168">
        <v>2.4700000000000002</v>
      </c>
      <c r="G404" s="167" t="s">
        <v>1260</v>
      </c>
      <c r="H404" s="167" t="s">
        <v>1257</v>
      </c>
      <c r="I404" s="169">
        <v>53</v>
      </c>
    </row>
    <row r="405" spans="1:9">
      <c r="A405" s="165">
        <v>404</v>
      </c>
      <c r="B405" s="166" t="s">
        <v>1108</v>
      </c>
      <c r="C405" s="166" t="s">
        <v>1096</v>
      </c>
      <c r="D405" s="166" t="s">
        <v>1105</v>
      </c>
      <c r="E405" s="167">
        <v>5</v>
      </c>
      <c r="F405" s="168">
        <v>3.5</v>
      </c>
      <c r="G405" s="167" t="s">
        <v>1260</v>
      </c>
      <c r="H405" s="167" t="s">
        <v>1257</v>
      </c>
      <c r="I405" s="169">
        <v>52</v>
      </c>
    </row>
    <row r="406" spans="1:9">
      <c r="A406" s="165">
        <v>405</v>
      </c>
      <c r="B406" s="166" t="s">
        <v>1095</v>
      </c>
      <c r="C406" s="166" t="s">
        <v>1096</v>
      </c>
      <c r="D406" s="166" t="s">
        <v>1100</v>
      </c>
      <c r="E406" s="167">
        <v>4</v>
      </c>
      <c r="F406" s="168">
        <v>9.9600000000000009</v>
      </c>
      <c r="G406" s="167" t="s">
        <v>1259</v>
      </c>
      <c r="H406" s="167" t="s">
        <v>1257</v>
      </c>
      <c r="I406" s="169">
        <v>49</v>
      </c>
    </row>
    <row r="407" spans="1:9">
      <c r="A407" s="165">
        <v>406</v>
      </c>
      <c r="B407" s="166" t="s">
        <v>1137</v>
      </c>
      <c r="C407" s="166" t="s">
        <v>1099</v>
      </c>
      <c r="D407" s="166" t="s">
        <v>1100</v>
      </c>
      <c r="E407" s="167">
        <v>5</v>
      </c>
      <c r="F407" s="168">
        <v>3.68</v>
      </c>
      <c r="G407" s="167" t="s">
        <v>1260</v>
      </c>
      <c r="H407" s="167" t="s">
        <v>1257</v>
      </c>
      <c r="I407" s="169">
        <v>71</v>
      </c>
    </row>
    <row r="408" spans="1:9">
      <c r="A408" s="165">
        <v>407</v>
      </c>
      <c r="B408" s="166" t="s">
        <v>1129</v>
      </c>
      <c r="C408" s="166" t="s">
        <v>1096</v>
      </c>
      <c r="D408" s="166" t="s">
        <v>1105</v>
      </c>
      <c r="E408" s="167">
        <v>3</v>
      </c>
      <c r="F408" s="168">
        <v>8.23</v>
      </c>
      <c r="G408" s="167" t="s">
        <v>1259</v>
      </c>
      <c r="H408" s="167" t="s">
        <v>1256</v>
      </c>
      <c r="I408" s="169">
        <v>44</v>
      </c>
    </row>
    <row r="409" spans="1:9">
      <c r="A409" s="165">
        <v>408</v>
      </c>
      <c r="B409" s="166" t="s">
        <v>1124</v>
      </c>
      <c r="C409" s="166" t="s">
        <v>1113</v>
      </c>
      <c r="D409" s="166" t="s">
        <v>1111</v>
      </c>
      <c r="E409" s="167">
        <v>5</v>
      </c>
      <c r="F409" s="168">
        <v>5.69</v>
      </c>
      <c r="G409" s="167" t="s">
        <v>1260</v>
      </c>
      <c r="H409" s="167" t="s">
        <v>1257</v>
      </c>
      <c r="I409" s="169">
        <v>41</v>
      </c>
    </row>
    <row r="410" spans="1:9">
      <c r="A410" s="165">
        <v>409</v>
      </c>
      <c r="B410" s="166" t="s">
        <v>1141</v>
      </c>
      <c r="C410" s="166" t="s">
        <v>1096</v>
      </c>
      <c r="D410" s="166" t="s">
        <v>1103</v>
      </c>
      <c r="E410" s="167">
        <v>7</v>
      </c>
      <c r="F410" s="168">
        <v>4.7699999999999996</v>
      </c>
      <c r="G410" s="167" t="s">
        <v>1260</v>
      </c>
      <c r="H410" s="167" t="s">
        <v>1257</v>
      </c>
      <c r="I410" s="169">
        <v>61</v>
      </c>
    </row>
    <row r="411" spans="1:9">
      <c r="A411" s="165">
        <v>410</v>
      </c>
      <c r="B411" s="166" t="s">
        <v>1106</v>
      </c>
      <c r="C411" s="166" t="s">
        <v>1096</v>
      </c>
      <c r="D411" s="166" t="s">
        <v>1105</v>
      </c>
      <c r="E411" s="167">
        <v>3</v>
      </c>
      <c r="F411" s="168">
        <v>8.75</v>
      </c>
      <c r="G411" s="167" t="s">
        <v>1260</v>
      </c>
      <c r="H411" s="167" t="s">
        <v>1257</v>
      </c>
      <c r="I411" s="169">
        <v>52</v>
      </c>
    </row>
    <row r="412" spans="1:9">
      <c r="A412" s="165">
        <v>411</v>
      </c>
      <c r="B412" s="166" t="s">
        <v>1137</v>
      </c>
      <c r="C412" s="166" t="s">
        <v>1099</v>
      </c>
      <c r="D412" s="166" t="s">
        <v>1105</v>
      </c>
      <c r="E412" s="167">
        <v>10</v>
      </c>
      <c r="F412" s="168">
        <v>6.8</v>
      </c>
      <c r="G412" s="167" t="s">
        <v>1260</v>
      </c>
      <c r="H412" s="167" t="s">
        <v>1257</v>
      </c>
      <c r="I412" s="169">
        <v>43</v>
      </c>
    </row>
    <row r="413" spans="1:9">
      <c r="A413" s="165">
        <v>412</v>
      </c>
      <c r="B413" s="166" t="s">
        <v>1140</v>
      </c>
      <c r="C413" s="166" t="s">
        <v>1102</v>
      </c>
      <c r="D413" s="166" t="s">
        <v>1097</v>
      </c>
      <c r="E413" s="167">
        <v>1</v>
      </c>
      <c r="F413" s="168">
        <v>5.54</v>
      </c>
      <c r="G413" s="167" t="s">
        <v>1259</v>
      </c>
      <c r="H413" s="167" t="s">
        <v>1257</v>
      </c>
      <c r="I413" s="169">
        <v>53</v>
      </c>
    </row>
    <row r="414" spans="1:9">
      <c r="A414" s="165">
        <v>413</v>
      </c>
      <c r="B414" s="166" t="s">
        <v>1104</v>
      </c>
      <c r="C414" s="166" t="s">
        <v>1099</v>
      </c>
      <c r="D414" s="166" t="s">
        <v>1103</v>
      </c>
      <c r="E414" s="167">
        <v>8</v>
      </c>
      <c r="F414" s="168">
        <v>5.04</v>
      </c>
      <c r="G414" s="167" t="s">
        <v>1259</v>
      </c>
      <c r="H414" s="167" t="s">
        <v>1257</v>
      </c>
      <c r="I414" s="169">
        <v>37</v>
      </c>
    </row>
    <row r="415" spans="1:9">
      <c r="A415" s="165">
        <v>414</v>
      </c>
      <c r="B415" s="166" t="s">
        <v>1130</v>
      </c>
      <c r="C415" s="166" t="s">
        <v>1099</v>
      </c>
      <c r="D415" s="166" t="s">
        <v>1103</v>
      </c>
      <c r="E415" s="167">
        <v>2</v>
      </c>
      <c r="F415" s="168">
        <v>2.71</v>
      </c>
      <c r="G415" s="167" t="s">
        <v>1260</v>
      </c>
      <c r="H415" s="167" t="s">
        <v>1257</v>
      </c>
      <c r="I415" s="169">
        <v>62</v>
      </c>
    </row>
    <row r="416" spans="1:9">
      <c r="A416" s="165">
        <v>415</v>
      </c>
      <c r="B416" s="166" t="s">
        <v>1129</v>
      </c>
      <c r="C416" s="166" t="s">
        <v>1096</v>
      </c>
      <c r="D416" s="166" t="s">
        <v>1100</v>
      </c>
      <c r="E416" s="167">
        <v>6</v>
      </c>
      <c r="F416" s="168">
        <v>1.94</v>
      </c>
      <c r="G416" s="167" t="s">
        <v>1260</v>
      </c>
      <c r="H416" s="167" t="s">
        <v>1257</v>
      </c>
      <c r="I416" s="169">
        <v>40</v>
      </c>
    </row>
    <row r="417" spans="1:9">
      <c r="A417" s="165">
        <v>416</v>
      </c>
      <c r="B417" s="166" t="s">
        <v>1131</v>
      </c>
      <c r="C417" s="166" t="s">
        <v>1096</v>
      </c>
      <c r="D417" s="166" t="s">
        <v>1103</v>
      </c>
      <c r="E417" s="167">
        <v>5</v>
      </c>
      <c r="F417" s="168">
        <v>9.84</v>
      </c>
      <c r="G417" s="167" t="s">
        <v>1260</v>
      </c>
      <c r="H417" s="167" t="s">
        <v>1257</v>
      </c>
      <c r="I417" s="169">
        <v>59</v>
      </c>
    </row>
    <row r="418" spans="1:9">
      <c r="A418" s="165">
        <v>417</v>
      </c>
      <c r="B418" s="166" t="s">
        <v>1129</v>
      </c>
      <c r="C418" s="166" t="s">
        <v>1096</v>
      </c>
      <c r="D418" s="166" t="s">
        <v>1111</v>
      </c>
      <c r="E418" s="167">
        <v>5</v>
      </c>
      <c r="F418" s="168">
        <v>1.88</v>
      </c>
      <c r="G418" s="167" t="s">
        <v>1260</v>
      </c>
      <c r="H418" s="167" t="s">
        <v>1256</v>
      </c>
      <c r="I418" s="169">
        <v>42</v>
      </c>
    </row>
    <row r="419" spans="1:9">
      <c r="A419" s="165">
        <v>418</v>
      </c>
      <c r="B419" s="166" t="s">
        <v>1119</v>
      </c>
      <c r="C419" s="166" t="s">
        <v>1096</v>
      </c>
      <c r="D419" s="166" t="s">
        <v>1097</v>
      </c>
      <c r="E419" s="167">
        <v>10</v>
      </c>
      <c r="F419" s="168">
        <v>2.81</v>
      </c>
      <c r="G419" s="167" t="s">
        <v>1260</v>
      </c>
      <c r="H419" s="167" t="s">
        <v>1256</v>
      </c>
      <c r="I419" s="169">
        <v>34</v>
      </c>
    </row>
    <row r="420" spans="1:9">
      <c r="A420" s="165">
        <v>419</v>
      </c>
      <c r="B420" s="166" t="s">
        <v>1118</v>
      </c>
      <c r="C420" s="166" t="s">
        <v>1099</v>
      </c>
      <c r="D420" s="166" t="s">
        <v>1100</v>
      </c>
      <c r="E420" s="167">
        <v>5</v>
      </c>
      <c r="F420" s="168">
        <v>4.75</v>
      </c>
      <c r="G420" s="167" t="s">
        <v>1259</v>
      </c>
      <c r="H420" s="167" t="s">
        <v>1257</v>
      </c>
      <c r="I420" s="169">
        <v>56</v>
      </c>
    </row>
    <row r="421" spans="1:9">
      <c r="A421" s="165">
        <v>420</v>
      </c>
      <c r="B421" s="166" t="s">
        <v>1132</v>
      </c>
      <c r="C421" s="166" t="s">
        <v>1096</v>
      </c>
      <c r="D421" s="166" t="s">
        <v>1097</v>
      </c>
      <c r="E421" s="167">
        <v>8</v>
      </c>
      <c r="F421" s="168">
        <v>4.3600000000000003</v>
      </c>
      <c r="G421" s="167" t="s">
        <v>1259</v>
      </c>
      <c r="H421" s="167" t="s">
        <v>1257</v>
      </c>
      <c r="I421" s="169">
        <v>49</v>
      </c>
    </row>
    <row r="422" spans="1:9">
      <c r="A422" s="165">
        <v>421</v>
      </c>
      <c r="B422" s="166" t="s">
        <v>1141</v>
      </c>
      <c r="C422" s="166" t="s">
        <v>1096</v>
      </c>
      <c r="D422" s="166" t="s">
        <v>1103</v>
      </c>
      <c r="E422" s="167">
        <v>2</v>
      </c>
      <c r="F422" s="168">
        <v>7.33</v>
      </c>
      <c r="G422" s="167" t="s">
        <v>1260</v>
      </c>
      <c r="H422" s="167" t="s">
        <v>1257</v>
      </c>
      <c r="I422" s="169">
        <v>51</v>
      </c>
    </row>
    <row r="423" spans="1:9">
      <c r="A423" s="165">
        <v>422</v>
      </c>
      <c r="B423" s="166" t="s">
        <v>1135</v>
      </c>
      <c r="C423" s="166" t="s">
        <v>1102</v>
      </c>
      <c r="D423" s="166" t="s">
        <v>1105</v>
      </c>
      <c r="E423" s="167">
        <v>5</v>
      </c>
      <c r="F423" s="168">
        <v>4.07</v>
      </c>
      <c r="G423" s="167" t="s">
        <v>1260</v>
      </c>
      <c r="H423" s="167" t="s">
        <v>1257</v>
      </c>
      <c r="I423" s="169">
        <v>58</v>
      </c>
    </row>
    <row r="424" spans="1:9">
      <c r="A424" s="165">
        <v>423</v>
      </c>
      <c r="B424" s="166" t="s">
        <v>1122</v>
      </c>
      <c r="C424" s="166" t="s">
        <v>1096</v>
      </c>
      <c r="D424" s="166" t="s">
        <v>1103</v>
      </c>
      <c r="E424" s="167">
        <v>5</v>
      </c>
      <c r="F424" s="168">
        <v>2.27</v>
      </c>
      <c r="G424" s="167" t="s">
        <v>1260</v>
      </c>
      <c r="H424" s="167" t="s">
        <v>1257</v>
      </c>
      <c r="I424" s="169">
        <v>63</v>
      </c>
    </row>
    <row r="425" spans="1:9">
      <c r="A425" s="165">
        <v>424</v>
      </c>
      <c r="B425" s="166" t="s">
        <v>1128</v>
      </c>
      <c r="C425" s="166" t="s">
        <v>1099</v>
      </c>
      <c r="D425" s="166" t="s">
        <v>1103</v>
      </c>
      <c r="E425" s="167">
        <v>9</v>
      </c>
      <c r="F425" s="168">
        <v>8.82</v>
      </c>
      <c r="G425" s="167" t="s">
        <v>1260</v>
      </c>
      <c r="H425" s="167" t="s">
        <v>1257</v>
      </c>
      <c r="I425" s="169">
        <v>62</v>
      </c>
    </row>
    <row r="426" spans="1:9">
      <c r="A426" s="165">
        <v>425</v>
      </c>
      <c r="B426" s="166" t="s">
        <v>1125</v>
      </c>
      <c r="C426" s="166" t="s">
        <v>1096</v>
      </c>
      <c r="D426" s="166" t="s">
        <v>1111</v>
      </c>
      <c r="E426" s="167">
        <v>10</v>
      </c>
      <c r="F426" s="168">
        <v>3.76</v>
      </c>
      <c r="G426" s="167" t="s">
        <v>1259</v>
      </c>
      <c r="H426" s="167" t="s">
        <v>1257</v>
      </c>
      <c r="I426" s="169">
        <v>28</v>
      </c>
    </row>
    <row r="427" spans="1:9">
      <c r="A427" s="165">
        <v>426</v>
      </c>
      <c r="B427" s="166" t="s">
        <v>1121</v>
      </c>
      <c r="C427" s="166" t="s">
        <v>1099</v>
      </c>
      <c r="D427" s="166" t="s">
        <v>1097</v>
      </c>
      <c r="E427" s="167">
        <v>1</v>
      </c>
      <c r="F427" s="168">
        <v>3.27</v>
      </c>
      <c r="G427" s="167" t="s">
        <v>1260</v>
      </c>
      <c r="H427" s="167" t="s">
        <v>1257</v>
      </c>
      <c r="I427" s="169">
        <v>30</v>
      </c>
    </row>
    <row r="428" spans="1:9">
      <c r="A428" s="165">
        <v>427</v>
      </c>
      <c r="B428" s="166" t="s">
        <v>1131</v>
      </c>
      <c r="C428" s="166" t="s">
        <v>1096</v>
      </c>
      <c r="D428" s="166" t="s">
        <v>1100</v>
      </c>
      <c r="E428" s="167">
        <v>3</v>
      </c>
      <c r="F428" s="168">
        <v>1.83</v>
      </c>
      <c r="G428" s="167" t="s">
        <v>1259</v>
      </c>
      <c r="H428" s="167" t="s">
        <v>1257</v>
      </c>
      <c r="I428" s="169">
        <v>49</v>
      </c>
    </row>
    <row r="429" spans="1:9">
      <c r="A429" s="165">
        <v>428</v>
      </c>
      <c r="B429" s="166" t="s">
        <v>1135</v>
      </c>
      <c r="C429" s="166" t="s">
        <v>1102</v>
      </c>
      <c r="D429" s="166" t="s">
        <v>1105</v>
      </c>
      <c r="E429" s="167">
        <v>9</v>
      </c>
      <c r="F429" s="168">
        <v>3.83</v>
      </c>
      <c r="G429" s="167" t="s">
        <v>1260</v>
      </c>
      <c r="H429" s="167" t="s">
        <v>1256</v>
      </c>
      <c r="I429" s="169">
        <v>35</v>
      </c>
    </row>
    <row r="430" spans="1:9">
      <c r="A430" s="165">
        <v>429</v>
      </c>
      <c r="B430" s="166" t="s">
        <v>1118</v>
      </c>
      <c r="C430" s="166" t="s">
        <v>1099</v>
      </c>
      <c r="D430" s="166" t="s">
        <v>1105</v>
      </c>
      <c r="E430" s="167">
        <v>6</v>
      </c>
      <c r="F430" s="168">
        <v>7.78</v>
      </c>
      <c r="G430" s="167" t="s">
        <v>1259</v>
      </c>
      <c r="H430" s="167" t="s">
        <v>1257</v>
      </c>
      <c r="I430" s="169">
        <v>78</v>
      </c>
    </row>
    <row r="431" spans="1:9">
      <c r="A431" s="165">
        <v>430</v>
      </c>
      <c r="B431" s="166" t="s">
        <v>1116</v>
      </c>
      <c r="C431" s="166" t="s">
        <v>1096</v>
      </c>
      <c r="D431" s="166" t="s">
        <v>1105</v>
      </c>
      <c r="E431" s="167">
        <v>4</v>
      </c>
      <c r="F431" s="168">
        <v>1.17</v>
      </c>
      <c r="G431" s="167" t="s">
        <v>1260</v>
      </c>
      <c r="H431" s="167" t="s">
        <v>1257</v>
      </c>
      <c r="I431" s="169">
        <v>44</v>
      </c>
    </row>
    <row r="432" spans="1:9">
      <c r="A432" s="165">
        <v>431</v>
      </c>
      <c r="B432" s="166" t="s">
        <v>1129</v>
      </c>
      <c r="C432" s="166" t="s">
        <v>1096</v>
      </c>
      <c r="D432" s="166" t="s">
        <v>1103</v>
      </c>
      <c r="E432" s="167">
        <v>3</v>
      </c>
      <c r="F432" s="168">
        <v>8.8699999999999992</v>
      </c>
      <c r="G432" s="167" t="s">
        <v>1260</v>
      </c>
      <c r="H432" s="167" t="s">
        <v>1257</v>
      </c>
      <c r="I432" s="169">
        <v>66</v>
      </c>
    </row>
    <row r="433" spans="1:9">
      <c r="A433" s="165">
        <v>432</v>
      </c>
      <c r="B433" s="166" t="s">
        <v>1129</v>
      </c>
      <c r="C433" s="166" t="s">
        <v>1096</v>
      </c>
      <c r="D433" s="166" t="s">
        <v>1111</v>
      </c>
      <c r="E433" s="167">
        <v>3</v>
      </c>
      <c r="F433" s="168">
        <v>8.2799999999999994</v>
      </c>
      <c r="G433" s="167" t="s">
        <v>1260</v>
      </c>
      <c r="H433" s="167" t="s">
        <v>1257</v>
      </c>
      <c r="I433" s="169">
        <v>55</v>
      </c>
    </row>
    <row r="434" spans="1:9">
      <c r="A434" s="165">
        <v>433</v>
      </c>
      <c r="B434" s="166" t="s">
        <v>1121</v>
      </c>
      <c r="C434" s="166" t="s">
        <v>1099</v>
      </c>
      <c r="D434" s="166" t="s">
        <v>1103</v>
      </c>
      <c r="E434" s="167">
        <v>1</v>
      </c>
      <c r="F434" s="168">
        <v>8.7200000000000006</v>
      </c>
      <c r="G434" s="167" t="s">
        <v>1260</v>
      </c>
      <c r="H434" s="167" t="s">
        <v>1256</v>
      </c>
      <c r="I434" s="169">
        <v>43</v>
      </c>
    </row>
    <row r="435" spans="1:9">
      <c r="A435" s="165">
        <v>434</v>
      </c>
      <c r="B435" s="166" t="s">
        <v>1121</v>
      </c>
      <c r="C435" s="166" t="s">
        <v>1099</v>
      </c>
      <c r="D435" s="166" t="s">
        <v>1097</v>
      </c>
      <c r="E435" s="167">
        <v>10</v>
      </c>
      <c r="F435" s="168">
        <v>3.86</v>
      </c>
      <c r="G435" s="167" t="s">
        <v>1259</v>
      </c>
      <c r="H435" s="167" t="s">
        <v>1257</v>
      </c>
      <c r="I435" s="169">
        <v>63</v>
      </c>
    </row>
    <row r="436" spans="1:9">
      <c r="A436" s="165">
        <v>435</v>
      </c>
      <c r="B436" s="166" t="s">
        <v>1107</v>
      </c>
      <c r="C436" s="166" t="s">
        <v>1096</v>
      </c>
      <c r="D436" s="166" t="s">
        <v>1097</v>
      </c>
      <c r="E436" s="167">
        <v>8</v>
      </c>
      <c r="F436" s="168">
        <v>6.86</v>
      </c>
      <c r="G436" s="167" t="s">
        <v>1260</v>
      </c>
      <c r="H436" s="167" t="s">
        <v>1257</v>
      </c>
      <c r="I436" s="169">
        <v>45</v>
      </c>
    </row>
    <row r="437" spans="1:9">
      <c r="A437" s="165">
        <v>436</v>
      </c>
      <c r="B437" s="166" t="s">
        <v>1112</v>
      </c>
      <c r="C437" s="166" t="s">
        <v>1113</v>
      </c>
      <c r="D437" s="166" t="s">
        <v>1103</v>
      </c>
      <c r="E437" s="167">
        <v>4</v>
      </c>
      <c r="F437" s="168">
        <v>1.98</v>
      </c>
      <c r="G437" s="167" t="s">
        <v>1259</v>
      </c>
      <c r="H437" s="167" t="s">
        <v>1256</v>
      </c>
      <c r="I437" s="169">
        <v>36</v>
      </c>
    </row>
    <row r="438" spans="1:9">
      <c r="A438" s="165">
        <v>437</v>
      </c>
      <c r="B438" s="166" t="s">
        <v>1119</v>
      </c>
      <c r="C438" s="166" t="s">
        <v>1096</v>
      </c>
      <c r="D438" s="166" t="s">
        <v>1097</v>
      </c>
      <c r="E438" s="167">
        <v>4</v>
      </c>
      <c r="F438" s="168">
        <v>3.75</v>
      </c>
      <c r="G438" s="167" t="s">
        <v>1260</v>
      </c>
      <c r="H438" s="167" t="s">
        <v>1257</v>
      </c>
      <c r="I438" s="169">
        <v>43</v>
      </c>
    </row>
    <row r="439" spans="1:9">
      <c r="A439" s="165">
        <v>438</v>
      </c>
      <c r="B439" s="166" t="s">
        <v>1107</v>
      </c>
      <c r="C439" s="166" t="s">
        <v>1096</v>
      </c>
      <c r="D439" s="166" t="s">
        <v>1103</v>
      </c>
      <c r="E439" s="167">
        <v>9</v>
      </c>
      <c r="F439" s="168">
        <v>9.7799999999999994</v>
      </c>
      <c r="G439" s="167" t="s">
        <v>1260</v>
      </c>
      <c r="H439" s="167" t="s">
        <v>1257</v>
      </c>
      <c r="I439" s="169">
        <v>64</v>
      </c>
    </row>
    <row r="440" spans="1:9">
      <c r="A440" s="165">
        <v>439</v>
      </c>
      <c r="B440" s="166" t="s">
        <v>1132</v>
      </c>
      <c r="C440" s="166" t="s">
        <v>1096</v>
      </c>
      <c r="D440" s="166" t="s">
        <v>1103</v>
      </c>
      <c r="E440" s="167">
        <v>7</v>
      </c>
      <c r="F440" s="168">
        <v>9.68</v>
      </c>
      <c r="G440" s="167" t="s">
        <v>1260</v>
      </c>
      <c r="H440" s="167" t="s">
        <v>1257</v>
      </c>
      <c r="I440" s="169">
        <v>25</v>
      </c>
    </row>
    <row r="441" spans="1:9">
      <c r="A441" s="165">
        <v>440</v>
      </c>
      <c r="B441" s="166" t="s">
        <v>1128</v>
      </c>
      <c r="C441" s="166" t="s">
        <v>1099</v>
      </c>
      <c r="D441" s="166" t="s">
        <v>1105</v>
      </c>
      <c r="E441" s="167">
        <v>6</v>
      </c>
      <c r="F441" s="168">
        <v>8.0299999999999994</v>
      </c>
      <c r="G441" s="167" t="s">
        <v>1260</v>
      </c>
      <c r="H441" s="167" t="s">
        <v>1257</v>
      </c>
      <c r="I441" s="169">
        <v>71</v>
      </c>
    </row>
    <row r="442" spans="1:9">
      <c r="A442" s="165">
        <v>441</v>
      </c>
      <c r="B442" s="166" t="s">
        <v>1140</v>
      </c>
      <c r="C442" s="166" t="s">
        <v>1102</v>
      </c>
      <c r="D442" s="166" t="s">
        <v>1097</v>
      </c>
      <c r="E442" s="167">
        <v>1</v>
      </c>
      <c r="F442" s="168">
        <v>9.23</v>
      </c>
      <c r="G442" s="167" t="s">
        <v>1259</v>
      </c>
      <c r="H442" s="167" t="s">
        <v>1257</v>
      </c>
      <c r="I442" s="169">
        <v>32</v>
      </c>
    </row>
    <row r="443" spans="1:9">
      <c r="A443" s="165">
        <v>442</v>
      </c>
      <c r="B443" s="166" t="s">
        <v>1138</v>
      </c>
      <c r="C443" s="166" t="s">
        <v>1096</v>
      </c>
      <c r="D443" s="166" t="s">
        <v>1103</v>
      </c>
      <c r="E443" s="167">
        <v>2</v>
      </c>
      <c r="F443" s="168">
        <v>7.36</v>
      </c>
      <c r="G443" s="167" t="s">
        <v>1260</v>
      </c>
      <c r="H443" s="167" t="s">
        <v>1257</v>
      </c>
      <c r="I443" s="169">
        <v>48</v>
      </c>
    </row>
    <row r="444" spans="1:9">
      <c r="A444" s="165">
        <v>443</v>
      </c>
      <c r="B444" s="166" t="s">
        <v>1108</v>
      </c>
      <c r="C444" s="166" t="s">
        <v>1096</v>
      </c>
      <c r="D444" s="166" t="s">
        <v>1097</v>
      </c>
      <c r="E444" s="167">
        <v>9</v>
      </c>
      <c r="F444" s="168">
        <v>8.41</v>
      </c>
      <c r="G444" s="167" t="s">
        <v>1260</v>
      </c>
      <c r="H444" s="167" t="s">
        <v>1257</v>
      </c>
      <c r="I444" s="169">
        <v>29</v>
      </c>
    </row>
    <row r="445" spans="1:9">
      <c r="A445" s="165">
        <v>444</v>
      </c>
      <c r="B445" s="166" t="s">
        <v>1116</v>
      </c>
      <c r="C445" s="166" t="s">
        <v>1096</v>
      </c>
      <c r="D445" s="166" t="s">
        <v>1103</v>
      </c>
      <c r="E445" s="167">
        <v>7</v>
      </c>
      <c r="F445" s="168">
        <v>1.4</v>
      </c>
      <c r="G445" s="167" t="s">
        <v>1260</v>
      </c>
      <c r="H445" s="167" t="s">
        <v>1257</v>
      </c>
      <c r="I445" s="169">
        <v>20</v>
      </c>
    </row>
    <row r="446" spans="1:9">
      <c r="A446" s="165">
        <v>445</v>
      </c>
      <c r="B446" s="166" t="s">
        <v>1121</v>
      </c>
      <c r="C446" s="166" t="s">
        <v>1099</v>
      </c>
      <c r="D446" s="166" t="s">
        <v>1103</v>
      </c>
      <c r="E446" s="167">
        <v>9</v>
      </c>
      <c r="F446" s="168">
        <v>9.07</v>
      </c>
      <c r="G446" s="167" t="s">
        <v>1260</v>
      </c>
      <c r="H446" s="167" t="s">
        <v>1256</v>
      </c>
      <c r="I446" s="169">
        <v>43</v>
      </c>
    </row>
    <row r="447" spans="1:9">
      <c r="A447" s="165">
        <v>446</v>
      </c>
      <c r="B447" s="166" t="s">
        <v>1116</v>
      </c>
      <c r="C447" s="166" t="s">
        <v>1096</v>
      </c>
      <c r="D447" s="166" t="s">
        <v>1105</v>
      </c>
      <c r="E447" s="167">
        <v>8</v>
      </c>
      <c r="F447" s="168">
        <v>9.81</v>
      </c>
      <c r="G447" s="167" t="s">
        <v>1260</v>
      </c>
      <c r="H447" s="167" t="s">
        <v>1257</v>
      </c>
      <c r="I447" s="169">
        <v>68</v>
      </c>
    </row>
    <row r="448" spans="1:9">
      <c r="A448" s="165">
        <v>447</v>
      </c>
      <c r="B448" s="166" t="s">
        <v>1104</v>
      </c>
      <c r="C448" s="166" t="s">
        <v>1099</v>
      </c>
      <c r="D448" s="166" t="s">
        <v>1103</v>
      </c>
      <c r="E448" s="167">
        <v>7</v>
      </c>
      <c r="F448" s="168">
        <v>7.2</v>
      </c>
      <c r="G448" s="167" t="s">
        <v>1260</v>
      </c>
      <c r="H448" s="167" t="s">
        <v>1257</v>
      </c>
      <c r="I448" s="169">
        <v>72</v>
      </c>
    </row>
    <row r="449" spans="1:9">
      <c r="A449" s="165">
        <v>448</v>
      </c>
      <c r="B449" s="166" t="s">
        <v>1132</v>
      </c>
      <c r="C449" s="166" t="s">
        <v>1096</v>
      </c>
      <c r="D449" s="166" t="s">
        <v>1097</v>
      </c>
      <c r="E449" s="167">
        <v>2</v>
      </c>
      <c r="F449" s="168">
        <v>4.17</v>
      </c>
      <c r="G449" s="167" t="s">
        <v>1259</v>
      </c>
      <c r="H449" s="167" t="s">
        <v>1257</v>
      </c>
      <c r="I449" s="169">
        <v>51</v>
      </c>
    </row>
    <row r="450" spans="1:9">
      <c r="A450" s="165">
        <v>449</v>
      </c>
      <c r="B450" s="166" t="s">
        <v>1139</v>
      </c>
      <c r="C450" s="166" t="s">
        <v>1099</v>
      </c>
      <c r="D450" s="166" t="s">
        <v>1105</v>
      </c>
      <c r="E450" s="167">
        <v>10</v>
      </c>
      <c r="F450" s="168">
        <v>5.05</v>
      </c>
      <c r="G450" s="167" t="s">
        <v>1259</v>
      </c>
      <c r="H450" s="167" t="s">
        <v>1257</v>
      </c>
      <c r="I450" s="169">
        <v>33</v>
      </c>
    </row>
    <row r="451" spans="1:9">
      <c r="A451" s="165">
        <v>450</v>
      </c>
      <c r="B451" s="166" t="s">
        <v>1120</v>
      </c>
      <c r="C451" s="166" t="s">
        <v>1099</v>
      </c>
      <c r="D451" s="166" t="s">
        <v>1103</v>
      </c>
      <c r="E451" s="167">
        <v>9</v>
      </c>
      <c r="F451" s="168">
        <v>6.83</v>
      </c>
      <c r="G451" s="167" t="s">
        <v>1260</v>
      </c>
      <c r="H451" s="167" t="s">
        <v>1257</v>
      </c>
      <c r="I451" s="169">
        <v>58</v>
      </c>
    </row>
    <row r="452" spans="1:9">
      <c r="A452" s="165">
        <v>451</v>
      </c>
      <c r="B452" s="166" t="s">
        <v>1119</v>
      </c>
      <c r="C452" s="166" t="s">
        <v>1096</v>
      </c>
      <c r="D452" s="166" t="s">
        <v>1103</v>
      </c>
      <c r="E452" s="167">
        <v>8</v>
      </c>
      <c r="F452" s="168">
        <v>9.85</v>
      </c>
      <c r="G452" s="167" t="s">
        <v>1260</v>
      </c>
      <c r="H452" s="167" t="s">
        <v>1257</v>
      </c>
      <c r="I452" s="169">
        <v>55</v>
      </c>
    </row>
    <row r="453" spans="1:9">
      <c r="A453" s="165">
        <v>452</v>
      </c>
      <c r="B453" s="166" t="s">
        <v>1119</v>
      </c>
      <c r="C453" s="166" t="s">
        <v>1096</v>
      </c>
      <c r="D453" s="166" t="s">
        <v>1097</v>
      </c>
      <c r="E453" s="167">
        <v>8</v>
      </c>
      <c r="F453" s="168">
        <v>9.4</v>
      </c>
      <c r="G453" s="167" t="s">
        <v>1260</v>
      </c>
      <c r="H453" s="167" t="s">
        <v>1257</v>
      </c>
      <c r="I453" s="169">
        <v>47</v>
      </c>
    </row>
    <row r="454" spans="1:9">
      <c r="A454" s="165">
        <v>453</v>
      </c>
      <c r="B454" s="166" t="s">
        <v>1101</v>
      </c>
      <c r="C454" s="166" t="s">
        <v>1102</v>
      </c>
      <c r="D454" s="166" t="s">
        <v>1105</v>
      </c>
      <c r="E454" s="167">
        <v>2</v>
      </c>
      <c r="F454" s="168">
        <v>1.56</v>
      </c>
      <c r="G454" s="167" t="s">
        <v>1259</v>
      </c>
      <c r="H454" s="167" t="s">
        <v>1257</v>
      </c>
      <c r="I454" s="169">
        <v>47</v>
      </c>
    </row>
    <row r="455" spans="1:9">
      <c r="A455" s="165">
        <v>454</v>
      </c>
      <c r="B455" s="166" t="s">
        <v>1131</v>
      </c>
      <c r="C455" s="166" t="s">
        <v>1096</v>
      </c>
      <c r="D455" s="166" t="s">
        <v>1103</v>
      </c>
      <c r="E455" s="167">
        <v>6</v>
      </c>
      <c r="F455" s="168">
        <v>4.37</v>
      </c>
      <c r="G455" s="167" t="s">
        <v>1260</v>
      </c>
      <c r="H455" s="167" t="s">
        <v>1257</v>
      </c>
      <c r="I455" s="169">
        <v>51</v>
      </c>
    </row>
    <row r="456" spans="1:9">
      <c r="A456" s="165">
        <v>455</v>
      </c>
      <c r="B456" s="166" t="s">
        <v>1125</v>
      </c>
      <c r="C456" s="166" t="s">
        <v>1096</v>
      </c>
      <c r="D456" s="166" t="s">
        <v>1103</v>
      </c>
      <c r="E456" s="167">
        <v>1</v>
      </c>
      <c r="F456" s="168">
        <v>7.95</v>
      </c>
      <c r="G456" s="167" t="s">
        <v>1260</v>
      </c>
      <c r="H456" s="167" t="s">
        <v>1257</v>
      </c>
      <c r="I456" s="169">
        <v>47</v>
      </c>
    </row>
    <row r="457" spans="1:9">
      <c r="A457" s="165">
        <v>456</v>
      </c>
      <c r="B457" s="166" t="s">
        <v>1095</v>
      </c>
      <c r="C457" s="166" t="s">
        <v>1096</v>
      </c>
      <c r="D457" s="166" t="s">
        <v>1103</v>
      </c>
      <c r="E457" s="167">
        <v>6</v>
      </c>
      <c r="F457" s="168">
        <v>1.62</v>
      </c>
      <c r="G457" s="167" t="s">
        <v>1260</v>
      </c>
      <c r="H457" s="167" t="s">
        <v>1256</v>
      </c>
      <c r="I457" s="169">
        <v>30</v>
      </c>
    </row>
    <row r="458" spans="1:9">
      <c r="A458" s="165">
        <v>457</v>
      </c>
      <c r="B458" s="166" t="s">
        <v>1141</v>
      </c>
      <c r="C458" s="166" t="s">
        <v>1096</v>
      </c>
      <c r="D458" s="166" t="s">
        <v>1100</v>
      </c>
      <c r="E458" s="167">
        <v>1</v>
      </c>
      <c r="F458" s="168">
        <v>5.95</v>
      </c>
      <c r="G458" s="167" t="s">
        <v>1260</v>
      </c>
      <c r="H458" s="167" t="s">
        <v>1256</v>
      </c>
      <c r="I458" s="169">
        <v>65</v>
      </c>
    </row>
    <row r="459" spans="1:9">
      <c r="A459" s="165">
        <v>458</v>
      </c>
      <c r="B459" s="166" t="s">
        <v>1131</v>
      </c>
      <c r="C459" s="166" t="s">
        <v>1096</v>
      </c>
      <c r="D459" s="166" t="s">
        <v>1097</v>
      </c>
      <c r="E459" s="167">
        <v>1</v>
      </c>
      <c r="F459" s="168">
        <v>5.92</v>
      </c>
      <c r="G459" s="167" t="s">
        <v>1260</v>
      </c>
      <c r="H459" s="167" t="s">
        <v>1257</v>
      </c>
      <c r="I459" s="169">
        <v>35</v>
      </c>
    </row>
    <row r="460" spans="1:9">
      <c r="A460" s="165">
        <v>459</v>
      </c>
      <c r="B460" s="166" t="s">
        <v>1118</v>
      </c>
      <c r="C460" s="166" t="s">
        <v>1099</v>
      </c>
      <c r="D460" s="166" t="s">
        <v>1097</v>
      </c>
      <c r="E460" s="167">
        <v>9</v>
      </c>
      <c r="F460" s="168">
        <v>8.57</v>
      </c>
      <c r="G460" s="167" t="s">
        <v>1260</v>
      </c>
      <c r="H460" s="167" t="s">
        <v>1257</v>
      </c>
      <c r="I460" s="169">
        <v>43</v>
      </c>
    </row>
    <row r="461" spans="1:9">
      <c r="A461" s="165">
        <v>460</v>
      </c>
      <c r="B461" s="166" t="s">
        <v>1116</v>
      </c>
      <c r="C461" s="166" t="s">
        <v>1096</v>
      </c>
      <c r="D461" s="166" t="s">
        <v>1111</v>
      </c>
      <c r="E461" s="167">
        <v>3</v>
      </c>
      <c r="F461" s="168">
        <v>2.39</v>
      </c>
      <c r="G461" s="167" t="s">
        <v>1259</v>
      </c>
      <c r="H461" s="167" t="s">
        <v>1257</v>
      </c>
      <c r="I461" s="169">
        <v>54</v>
      </c>
    </row>
    <row r="462" spans="1:9">
      <c r="A462" s="165">
        <v>461</v>
      </c>
      <c r="B462" s="166" t="s">
        <v>1137</v>
      </c>
      <c r="C462" s="166" t="s">
        <v>1099</v>
      </c>
      <c r="D462" s="166" t="s">
        <v>1097</v>
      </c>
      <c r="E462" s="167">
        <v>8</v>
      </c>
      <c r="F462" s="168">
        <v>6.22</v>
      </c>
      <c r="G462" s="167" t="s">
        <v>1260</v>
      </c>
      <c r="H462" s="167" t="s">
        <v>1257</v>
      </c>
      <c r="I462" s="169">
        <v>51</v>
      </c>
    </row>
    <row r="463" spans="1:9">
      <c r="A463" s="165">
        <v>462</v>
      </c>
      <c r="B463" s="166" t="s">
        <v>1120</v>
      </c>
      <c r="C463" s="166" t="s">
        <v>1099</v>
      </c>
      <c r="D463" s="166" t="s">
        <v>1111</v>
      </c>
      <c r="E463" s="167">
        <v>10</v>
      </c>
      <c r="F463" s="168">
        <v>2.85</v>
      </c>
      <c r="G463" s="167" t="s">
        <v>1260</v>
      </c>
      <c r="H463" s="167" t="s">
        <v>1257</v>
      </c>
      <c r="I463" s="169">
        <v>60</v>
      </c>
    </row>
    <row r="464" spans="1:9">
      <c r="A464" s="165">
        <v>463</v>
      </c>
      <c r="B464" s="166" t="s">
        <v>1106</v>
      </c>
      <c r="C464" s="166" t="s">
        <v>1096</v>
      </c>
      <c r="D464" s="166" t="s">
        <v>1097</v>
      </c>
      <c r="E464" s="167">
        <v>1</v>
      </c>
      <c r="F464" s="168">
        <v>4.33</v>
      </c>
      <c r="G464" s="167" t="s">
        <v>1260</v>
      </c>
      <c r="H464" s="167" t="s">
        <v>1257</v>
      </c>
      <c r="I464" s="169">
        <v>41</v>
      </c>
    </row>
    <row r="465" spans="1:9">
      <c r="A465" s="165">
        <v>464</v>
      </c>
      <c r="B465" s="166" t="s">
        <v>1116</v>
      </c>
      <c r="C465" s="166" t="s">
        <v>1096</v>
      </c>
      <c r="D465" s="166" t="s">
        <v>1105</v>
      </c>
      <c r="E465" s="167">
        <v>2</v>
      </c>
      <c r="F465" s="168">
        <v>6.9</v>
      </c>
      <c r="G465" s="167" t="s">
        <v>1260</v>
      </c>
      <c r="H465" s="167" t="s">
        <v>1256</v>
      </c>
      <c r="I465" s="169">
        <v>28</v>
      </c>
    </row>
    <row r="466" spans="1:9">
      <c r="A466" s="165">
        <v>465</v>
      </c>
      <c r="B466" s="166" t="s">
        <v>1104</v>
      </c>
      <c r="C466" s="166" t="s">
        <v>1099</v>
      </c>
      <c r="D466" s="166" t="s">
        <v>1097</v>
      </c>
      <c r="E466" s="167">
        <v>4</v>
      </c>
      <c r="F466" s="168">
        <v>2.87</v>
      </c>
      <c r="G466" s="167" t="s">
        <v>1260</v>
      </c>
      <c r="H466" s="167" t="s">
        <v>1257</v>
      </c>
      <c r="I466" s="169">
        <v>66</v>
      </c>
    </row>
    <row r="467" spans="1:9">
      <c r="A467" s="165">
        <v>466</v>
      </c>
      <c r="B467" s="166" t="s">
        <v>1101</v>
      </c>
      <c r="C467" s="166" t="s">
        <v>1102</v>
      </c>
      <c r="D467" s="166" t="s">
        <v>1097</v>
      </c>
      <c r="E467" s="167">
        <v>8</v>
      </c>
      <c r="F467" s="168">
        <v>5.04</v>
      </c>
      <c r="G467" s="167" t="s">
        <v>1260</v>
      </c>
      <c r="H467" s="167" t="s">
        <v>1257</v>
      </c>
      <c r="I467" s="169">
        <v>44</v>
      </c>
    </row>
    <row r="468" spans="1:9">
      <c r="A468" s="165">
        <v>467</v>
      </c>
      <c r="B468" s="166" t="s">
        <v>1132</v>
      </c>
      <c r="C468" s="166" t="s">
        <v>1096</v>
      </c>
      <c r="D468" s="166" t="s">
        <v>1097</v>
      </c>
      <c r="E468" s="167">
        <v>9</v>
      </c>
      <c r="F468" s="168">
        <v>8.14</v>
      </c>
      <c r="G468" s="167" t="s">
        <v>1260</v>
      </c>
      <c r="H468" s="167" t="s">
        <v>1257</v>
      </c>
      <c r="I468" s="169">
        <v>42</v>
      </c>
    </row>
    <row r="469" spans="1:9">
      <c r="A469" s="165">
        <v>468</v>
      </c>
      <c r="B469" s="166" t="s">
        <v>1126</v>
      </c>
      <c r="C469" s="166" t="s">
        <v>1099</v>
      </c>
      <c r="D469" s="166" t="s">
        <v>1097</v>
      </c>
      <c r="E469" s="167">
        <v>4</v>
      </c>
      <c r="F469" s="168">
        <v>7.35</v>
      </c>
      <c r="G469" s="167" t="s">
        <v>1260</v>
      </c>
      <c r="H469" s="167" t="s">
        <v>1257</v>
      </c>
      <c r="I469" s="169">
        <v>65</v>
      </c>
    </row>
    <row r="470" spans="1:9">
      <c r="A470" s="165">
        <v>469</v>
      </c>
      <c r="B470" s="166" t="s">
        <v>1139</v>
      </c>
      <c r="C470" s="166" t="s">
        <v>1099</v>
      </c>
      <c r="D470" s="166" t="s">
        <v>1100</v>
      </c>
      <c r="E470" s="167">
        <v>6</v>
      </c>
      <c r="F470" s="168">
        <v>7.94</v>
      </c>
      <c r="G470" s="167" t="s">
        <v>1259</v>
      </c>
      <c r="H470" s="167" t="s">
        <v>1257</v>
      </c>
      <c r="I470" s="169">
        <v>57</v>
      </c>
    </row>
    <row r="471" spans="1:9">
      <c r="A471" s="165">
        <v>470</v>
      </c>
      <c r="B471" s="166" t="s">
        <v>1119</v>
      </c>
      <c r="C471" s="166" t="s">
        <v>1096</v>
      </c>
      <c r="D471" s="166" t="s">
        <v>1111</v>
      </c>
      <c r="E471" s="167">
        <v>5</v>
      </c>
      <c r="F471" s="168">
        <v>6.33</v>
      </c>
      <c r="G471" s="167" t="s">
        <v>1260</v>
      </c>
      <c r="H471" s="167" t="s">
        <v>1257</v>
      </c>
      <c r="I471" s="169">
        <v>56</v>
      </c>
    </row>
    <row r="472" spans="1:9">
      <c r="A472" s="165">
        <v>471</v>
      </c>
      <c r="B472" s="166" t="s">
        <v>1118</v>
      </c>
      <c r="C472" s="166" t="s">
        <v>1099</v>
      </c>
      <c r="D472" s="166" t="s">
        <v>1100</v>
      </c>
      <c r="E472" s="167">
        <v>9</v>
      </c>
      <c r="F472" s="168">
        <v>6.39</v>
      </c>
      <c r="G472" s="167" t="s">
        <v>1259</v>
      </c>
      <c r="H472" s="167" t="s">
        <v>1257</v>
      </c>
      <c r="I472" s="169">
        <v>46</v>
      </c>
    </row>
    <row r="473" spans="1:9">
      <c r="A473" s="165">
        <v>472</v>
      </c>
      <c r="B473" s="166" t="s">
        <v>1141</v>
      </c>
      <c r="C473" s="166" t="s">
        <v>1096</v>
      </c>
      <c r="D473" s="166" t="s">
        <v>1097</v>
      </c>
      <c r="E473" s="167">
        <v>5</v>
      </c>
      <c r="F473" s="168">
        <v>8.39</v>
      </c>
      <c r="G473" s="167" t="s">
        <v>1260</v>
      </c>
      <c r="H473" s="167" t="s">
        <v>1257</v>
      </c>
      <c r="I473" s="169">
        <v>57</v>
      </c>
    </row>
    <row r="474" spans="1:9">
      <c r="A474" s="165">
        <v>473</v>
      </c>
      <c r="B474" s="166" t="s">
        <v>1142</v>
      </c>
      <c r="C474" s="166" t="s">
        <v>1099</v>
      </c>
      <c r="D474" s="166" t="s">
        <v>1100</v>
      </c>
      <c r="E474" s="167">
        <v>1</v>
      </c>
      <c r="F474" s="168">
        <v>7.67</v>
      </c>
      <c r="G474" s="167" t="s">
        <v>1259</v>
      </c>
      <c r="H474" s="167" t="s">
        <v>1257</v>
      </c>
      <c r="I474" s="169">
        <v>41</v>
      </c>
    </row>
    <row r="475" spans="1:9">
      <c r="A475" s="165">
        <v>474</v>
      </c>
      <c r="B475" s="166" t="s">
        <v>1108</v>
      </c>
      <c r="C475" s="166" t="s">
        <v>1096</v>
      </c>
      <c r="D475" s="166" t="s">
        <v>1100</v>
      </c>
      <c r="E475" s="167">
        <v>2</v>
      </c>
      <c r="F475" s="168">
        <v>9.93</v>
      </c>
      <c r="G475" s="167" t="s">
        <v>1259</v>
      </c>
      <c r="H475" s="167" t="s">
        <v>1256</v>
      </c>
      <c r="I475" s="169">
        <v>53</v>
      </c>
    </row>
    <row r="476" spans="1:9">
      <c r="A476" s="165">
        <v>475</v>
      </c>
      <c r="B476" s="166" t="s">
        <v>1112</v>
      </c>
      <c r="C476" s="166" t="s">
        <v>1113</v>
      </c>
      <c r="D476" s="166" t="s">
        <v>1097</v>
      </c>
      <c r="E476" s="167">
        <v>7</v>
      </c>
      <c r="F476" s="168">
        <v>7.13</v>
      </c>
      <c r="G476" s="167" t="s">
        <v>1260</v>
      </c>
      <c r="H476" s="167" t="s">
        <v>1257</v>
      </c>
      <c r="I476" s="169">
        <v>41</v>
      </c>
    </row>
    <row r="477" spans="1:9">
      <c r="A477" s="165">
        <v>476</v>
      </c>
      <c r="B477" s="166" t="s">
        <v>1106</v>
      </c>
      <c r="C477" s="166" t="s">
        <v>1096</v>
      </c>
      <c r="D477" s="166" t="s">
        <v>1097</v>
      </c>
      <c r="E477" s="167">
        <v>1</v>
      </c>
      <c r="F477" s="168">
        <v>4.7300000000000004</v>
      </c>
      <c r="G477" s="167" t="s">
        <v>1259</v>
      </c>
      <c r="H477" s="167" t="s">
        <v>1257</v>
      </c>
      <c r="I477" s="169">
        <v>69</v>
      </c>
    </row>
    <row r="478" spans="1:9">
      <c r="A478" s="165">
        <v>477</v>
      </c>
      <c r="B478" s="166" t="s">
        <v>1095</v>
      </c>
      <c r="C478" s="166" t="s">
        <v>1096</v>
      </c>
      <c r="D478" s="166" t="s">
        <v>1111</v>
      </c>
      <c r="E478" s="167">
        <v>5</v>
      </c>
      <c r="F478" s="168">
        <v>2.6</v>
      </c>
      <c r="G478" s="167" t="s">
        <v>1260</v>
      </c>
      <c r="H478" s="167" t="s">
        <v>1256</v>
      </c>
      <c r="I478" s="169">
        <v>25</v>
      </c>
    </row>
    <row r="479" spans="1:9">
      <c r="A479" s="165">
        <v>478</v>
      </c>
      <c r="B479" s="166" t="s">
        <v>206</v>
      </c>
      <c r="C479" s="166" t="s">
        <v>1096</v>
      </c>
      <c r="D479" s="166" t="s">
        <v>1103</v>
      </c>
      <c r="E479" s="167">
        <v>5</v>
      </c>
      <c r="F479" s="168">
        <v>9.3000000000000007</v>
      </c>
      <c r="G479" s="167" t="s">
        <v>1260</v>
      </c>
      <c r="H479" s="167" t="s">
        <v>1257</v>
      </c>
      <c r="I479" s="169">
        <v>22</v>
      </c>
    </row>
    <row r="480" spans="1:9">
      <c r="A480" s="165">
        <v>479</v>
      </c>
      <c r="B480" s="166" t="s">
        <v>1120</v>
      </c>
      <c r="C480" s="166" t="s">
        <v>1099</v>
      </c>
      <c r="D480" s="166" t="s">
        <v>1111</v>
      </c>
      <c r="E480" s="167">
        <v>8</v>
      </c>
      <c r="F480" s="168">
        <v>3.23</v>
      </c>
      <c r="G480" s="167" t="s">
        <v>1260</v>
      </c>
      <c r="H480" s="167" t="s">
        <v>1257</v>
      </c>
      <c r="I480" s="169">
        <v>51</v>
      </c>
    </row>
    <row r="481" spans="1:9">
      <c r="A481" s="165">
        <v>480</v>
      </c>
      <c r="B481" s="166" t="s">
        <v>1140</v>
      </c>
      <c r="C481" s="166" t="s">
        <v>1102</v>
      </c>
      <c r="D481" s="166" t="s">
        <v>1100</v>
      </c>
      <c r="E481" s="167">
        <v>7</v>
      </c>
      <c r="F481" s="168">
        <v>7.28</v>
      </c>
      <c r="G481" s="167" t="s">
        <v>1259</v>
      </c>
      <c r="H481" s="167" t="s">
        <v>1256</v>
      </c>
      <c r="I481" s="169">
        <v>50</v>
      </c>
    </row>
    <row r="482" spans="1:9">
      <c r="A482" s="165">
        <v>481</v>
      </c>
      <c r="B482" s="166" t="s">
        <v>1137</v>
      </c>
      <c r="C482" s="166" t="s">
        <v>1099</v>
      </c>
      <c r="D482" s="166" t="s">
        <v>1097</v>
      </c>
      <c r="E482" s="167">
        <v>1</v>
      </c>
      <c r="F482" s="168">
        <v>3.37</v>
      </c>
      <c r="G482" s="167" t="s">
        <v>1259</v>
      </c>
      <c r="H482" s="167" t="s">
        <v>1257</v>
      </c>
      <c r="I482" s="169">
        <v>42</v>
      </c>
    </row>
    <row r="483" spans="1:9">
      <c r="A483" s="165">
        <v>482</v>
      </c>
      <c r="B483" s="166" t="s">
        <v>1118</v>
      </c>
      <c r="C483" s="166" t="s">
        <v>1099</v>
      </c>
      <c r="D483" s="166" t="s">
        <v>1103</v>
      </c>
      <c r="E483" s="167">
        <v>9</v>
      </c>
      <c r="F483" s="168">
        <v>2.16</v>
      </c>
      <c r="G483" s="167" t="s">
        <v>1259</v>
      </c>
      <c r="H483" s="167" t="s">
        <v>1257</v>
      </c>
      <c r="I483" s="169">
        <v>62</v>
      </c>
    </row>
    <row r="484" spans="1:9">
      <c r="A484" s="165">
        <v>483</v>
      </c>
      <c r="B484" s="166" t="s">
        <v>1101</v>
      </c>
      <c r="C484" s="166" t="s">
        <v>1102</v>
      </c>
      <c r="D484" s="166" t="s">
        <v>1105</v>
      </c>
      <c r="E484" s="167">
        <v>2</v>
      </c>
      <c r="F484" s="168">
        <v>3.17</v>
      </c>
      <c r="G484" s="167" t="s">
        <v>1259</v>
      </c>
      <c r="H484" s="167" t="s">
        <v>1256</v>
      </c>
      <c r="I484" s="169">
        <v>39</v>
      </c>
    </row>
    <row r="485" spans="1:9">
      <c r="A485" s="165">
        <v>484</v>
      </c>
      <c r="B485" s="166" t="s">
        <v>206</v>
      </c>
      <c r="C485" s="166" t="s">
        <v>1096</v>
      </c>
      <c r="D485" s="166" t="s">
        <v>1100</v>
      </c>
      <c r="E485" s="167">
        <v>5</v>
      </c>
      <c r="F485" s="168">
        <v>4.45</v>
      </c>
      <c r="G485" s="167" t="s">
        <v>1260</v>
      </c>
      <c r="H485" s="167" t="s">
        <v>1257</v>
      </c>
      <c r="I485" s="169">
        <v>38</v>
      </c>
    </row>
    <row r="486" spans="1:9">
      <c r="A486" s="165">
        <v>485</v>
      </c>
      <c r="B486" s="166" t="s">
        <v>1104</v>
      </c>
      <c r="C486" s="166" t="s">
        <v>1099</v>
      </c>
      <c r="D486" s="166" t="s">
        <v>1103</v>
      </c>
      <c r="E486" s="167">
        <v>8</v>
      </c>
      <c r="F486" s="168">
        <v>2.34</v>
      </c>
      <c r="G486" s="167" t="s">
        <v>1260</v>
      </c>
      <c r="H486" s="167" t="s">
        <v>1256</v>
      </c>
      <c r="I486" s="169">
        <v>66</v>
      </c>
    </row>
    <row r="487" spans="1:9">
      <c r="A487" s="165">
        <v>486</v>
      </c>
      <c r="B487" s="166" t="s">
        <v>1115</v>
      </c>
      <c r="C487" s="166" t="s">
        <v>1096</v>
      </c>
      <c r="D487" s="166" t="s">
        <v>1100</v>
      </c>
      <c r="E487" s="167">
        <v>10</v>
      </c>
      <c r="F487" s="168">
        <v>7.09</v>
      </c>
      <c r="G487" s="167" t="s">
        <v>1260</v>
      </c>
      <c r="H487" s="167" t="s">
        <v>1257</v>
      </c>
      <c r="I487" s="169">
        <v>64</v>
      </c>
    </row>
    <row r="488" spans="1:9">
      <c r="A488" s="165">
        <v>487</v>
      </c>
      <c r="B488" s="166" t="s">
        <v>1138</v>
      </c>
      <c r="C488" s="166" t="s">
        <v>1096</v>
      </c>
      <c r="D488" s="166" t="s">
        <v>1097</v>
      </c>
      <c r="E488" s="167">
        <v>9</v>
      </c>
      <c r="F488" s="168">
        <v>3.98</v>
      </c>
      <c r="G488" s="167" t="s">
        <v>1259</v>
      </c>
      <c r="H488" s="167" t="s">
        <v>1257</v>
      </c>
      <c r="I488" s="169">
        <v>26</v>
      </c>
    </row>
    <row r="489" spans="1:9">
      <c r="A489" s="165">
        <v>488</v>
      </c>
      <c r="B489" s="166" t="s">
        <v>1118</v>
      </c>
      <c r="C489" s="166" t="s">
        <v>1099</v>
      </c>
      <c r="D489" s="166" t="s">
        <v>1105</v>
      </c>
      <c r="E489" s="167">
        <v>7</v>
      </c>
      <c r="F489" s="168">
        <v>7.92</v>
      </c>
      <c r="G489" s="167" t="s">
        <v>1259</v>
      </c>
      <c r="H489" s="167" t="s">
        <v>1257</v>
      </c>
      <c r="I489" s="169">
        <v>51</v>
      </c>
    </row>
    <row r="490" spans="1:9">
      <c r="A490" s="165">
        <v>489</v>
      </c>
      <c r="B490" s="166" t="s">
        <v>1134</v>
      </c>
      <c r="C490" s="166" t="s">
        <v>1096</v>
      </c>
      <c r="D490" s="166" t="s">
        <v>1100</v>
      </c>
      <c r="E490" s="167">
        <v>10</v>
      </c>
      <c r="F490" s="168">
        <v>1.27</v>
      </c>
      <c r="G490" s="167" t="s">
        <v>1260</v>
      </c>
      <c r="H490" s="167" t="s">
        <v>1257</v>
      </c>
      <c r="I490" s="169">
        <v>50</v>
      </c>
    </row>
    <row r="491" spans="1:9">
      <c r="A491" s="165">
        <v>490</v>
      </c>
      <c r="B491" s="166" t="s">
        <v>1118</v>
      </c>
      <c r="C491" s="166" t="s">
        <v>1099</v>
      </c>
      <c r="D491" s="166" t="s">
        <v>1103</v>
      </c>
      <c r="E491" s="167">
        <v>5</v>
      </c>
      <c r="F491" s="168">
        <v>9.07</v>
      </c>
      <c r="G491" s="167" t="s">
        <v>1259</v>
      </c>
      <c r="H491" s="167" t="s">
        <v>1257</v>
      </c>
      <c r="I491" s="169">
        <v>69</v>
      </c>
    </row>
    <row r="492" spans="1:9">
      <c r="A492" s="165">
        <v>491</v>
      </c>
      <c r="B492" s="166" t="s">
        <v>1139</v>
      </c>
      <c r="C492" s="166" t="s">
        <v>1099</v>
      </c>
      <c r="D492" s="166" t="s">
        <v>1105</v>
      </c>
      <c r="E492" s="167">
        <v>8</v>
      </c>
      <c r="F492" s="168">
        <v>4.32</v>
      </c>
      <c r="G492" s="167" t="s">
        <v>1260</v>
      </c>
      <c r="H492" s="167" t="s">
        <v>1257</v>
      </c>
      <c r="I492" s="169">
        <v>56</v>
      </c>
    </row>
    <row r="493" spans="1:9">
      <c r="A493" s="165">
        <v>492</v>
      </c>
      <c r="B493" s="166" t="s">
        <v>205</v>
      </c>
      <c r="C493" s="166" t="s">
        <v>1096</v>
      </c>
      <c r="D493" s="166" t="s">
        <v>1103</v>
      </c>
      <c r="E493" s="167">
        <v>2</v>
      </c>
      <c r="F493" s="168">
        <v>8.27</v>
      </c>
      <c r="G493" s="167" t="s">
        <v>1260</v>
      </c>
      <c r="H493" s="167" t="s">
        <v>1256</v>
      </c>
      <c r="I493" s="169">
        <v>52</v>
      </c>
    </row>
    <row r="494" spans="1:9">
      <c r="A494" s="165">
        <v>493</v>
      </c>
      <c r="B494" s="166" t="s">
        <v>1117</v>
      </c>
      <c r="C494" s="166" t="s">
        <v>1099</v>
      </c>
      <c r="D494" s="166" t="s">
        <v>1103</v>
      </c>
      <c r="E494" s="167">
        <v>10</v>
      </c>
      <c r="F494" s="168">
        <v>2.87</v>
      </c>
      <c r="G494" s="167" t="s">
        <v>1260</v>
      </c>
      <c r="H494" s="167" t="s">
        <v>1257</v>
      </c>
      <c r="I494" s="169">
        <v>70</v>
      </c>
    </row>
    <row r="495" spans="1:9">
      <c r="A495" s="165">
        <v>494</v>
      </c>
      <c r="B495" s="166" t="s">
        <v>1144</v>
      </c>
      <c r="C495" s="166" t="s">
        <v>1096</v>
      </c>
      <c r="D495" s="166" t="s">
        <v>1105</v>
      </c>
      <c r="E495" s="167">
        <v>8</v>
      </c>
      <c r="F495" s="168">
        <v>5.66</v>
      </c>
      <c r="G495" s="167" t="s">
        <v>1260</v>
      </c>
      <c r="H495" s="167" t="s">
        <v>1257</v>
      </c>
      <c r="I495" s="169">
        <v>61</v>
      </c>
    </row>
    <row r="496" spans="1:9">
      <c r="A496" s="165">
        <v>495</v>
      </c>
      <c r="B496" s="166" t="s">
        <v>205</v>
      </c>
      <c r="C496" s="166" t="s">
        <v>1096</v>
      </c>
      <c r="D496" s="166" t="s">
        <v>1097</v>
      </c>
      <c r="E496" s="167">
        <v>5</v>
      </c>
      <c r="F496" s="168">
        <v>6.25</v>
      </c>
      <c r="G496" s="167" t="s">
        <v>1259</v>
      </c>
      <c r="H496" s="167" t="s">
        <v>1257</v>
      </c>
      <c r="I496" s="169">
        <v>70</v>
      </c>
    </row>
    <row r="497" spans="1:9">
      <c r="A497" s="165">
        <v>496</v>
      </c>
      <c r="B497" s="166" t="s">
        <v>1112</v>
      </c>
      <c r="C497" s="166" t="s">
        <v>1113</v>
      </c>
      <c r="D497" s="166" t="s">
        <v>1103</v>
      </c>
      <c r="E497" s="167">
        <v>4</v>
      </c>
      <c r="F497" s="168">
        <v>5.28</v>
      </c>
      <c r="G497" s="167" t="s">
        <v>1260</v>
      </c>
      <c r="H497" s="167" t="s">
        <v>1256</v>
      </c>
      <c r="I497" s="169">
        <v>73</v>
      </c>
    </row>
    <row r="498" spans="1:9">
      <c r="A498" s="165">
        <v>497</v>
      </c>
      <c r="B498" s="166" t="s">
        <v>1120</v>
      </c>
      <c r="C498" s="166" t="s">
        <v>1099</v>
      </c>
      <c r="D498" s="166" t="s">
        <v>1097</v>
      </c>
      <c r="E498" s="167">
        <v>8</v>
      </c>
      <c r="F498" s="168">
        <v>1.84</v>
      </c>
      <c r="G498" s="167" t="s">
        <v>1260</v>
      </c>
      <c r="H498" s="167" t="s">
        <v>1257</v>
      </c>
      <c r="I498" s="169">
        <v>56</v>
      </c>
    </row>
    <row r="499" spans="1:9">
      <c r="A499" s="165">
        <v>498</v>
      </c>
      <c r="B499" s="166" t="s">
        <v>1139</v>
      </c>
      <c r="C499" s="166" t="s">
        <v>1099</v>
      </c>
      <c r="D499" s="166" t="s">
        <v>1103</v>
      </c>
      <c r="E499" s="167">
        <v>1</v>
      </c>
      <c r="F499" s="168">
        <v>2.46</v>
      </c>
      <c r="G499" s="167" t="s">
        <v>1260</v>
      </c>
      <c r="H499" s="167" t="s">
        <v>1257</v>
      </c>
      <c r="I499" s="169">
        <v>40</v>
      </c>
    </row>
    <row r="500" spans="1:9">
      <c r="A500" s="165">
        <v>499</v>
      </c>
      <c r="B500" s="166" t="s">
        <v>1107</v>
      </c>
      <c r="C500" s="166" t="s">
        <v>1096</v>
      </c>
      <c r="D500" s="166" t="s">
        <v>1103</v>
      </c>
      <c r="E500" s="167">
        <v>3</v>
      </c>
      <c r="F500" s="168">
        <v>4.4000000000000004</v>
      </c>
      <c r="G500" s="167" t="s">
        <v>1259</v>
      </c>
      <c r="H500" s="167" t="s">
        <v>1257</v>
      </c>
      <c r="I500" s="169">
        <v>32</v>
      </c>
    </row>
    <row r="501" spans="1:9">
      <c r="A501" s="165">
        <v>500</v>
      </c>
      <c r="B501" s="166" t="s">
        <v>1116</v>
      </c>
      <c r="C501" s="166" t="s">
        <v>1096</v>
      </c>
      <c r="D501" s="166" t="s">
        <v>1100</v>
      </c>
      <c r="E501" s="167">
        <v>9</v>
      </c>
      <c r="F501" s="168">
        <v>4.12</v>
      </c>
      <c r="G501" s="167" t="s">
        <v>1260</v>
      </c>
      <c r="H501" s="167" t="s">
        <v>1257</v>
      </c>
      <c r="I501" s="169">
        <v>44</v>
      </c>
    </row>
    <row r="502" spans="1:9">
      <c r="A502" s="165">
        <v>501</v>
      </c>
      <c r="B502" s="166" t="s">
        <v>205</v>
      </c>
      <c r="C502" s="166" t="s">
        <v>1096</v>
      </c>
      <c r="D502" s="166" t="s">
        <v>1097</v>
      </c>
      <c r="E502" s="167">
        <v>10</v>
      </c>
      <c r="F502" s="168">
        <v>7.59</v>
      </c>
      <c r="G502" s="167" t="s">
        <v>1259</v>
      </c>
      <c r="H502" s="167" t="s">
        <v>1257</v>
      </c>
      <c r="I502" s="169">
        <v>64</v>
      </c>
    </row>
    <row r="503" spans="1:9">
      <c r="A503" s="165">
        <v>502</v>
      </c>
      <c r="B503" s="166" t="s">
        <v>1119</v>
      </c>
      <c r="C503" s="166" t="s">
        <v>1096</v>
      </c>
      <c r="D503" s="166" t="s">
        <v>1111</v>
      </c>
      <c r="E503" s="167">
        <v>4</v>
      </c>
      <c r="F503" s="168">
        <v>7.2</v>
      </c>
      <c r="G503" s="167" t="s">
        <v>1260</v>
      </c>
      <c r="H503" s="167" t="s">
        <v>1256</v>
      </c>
      <c r="I503" s="169">
        <v>45</v>
      </c>
    </row>
    <row r="504" spans="1:9">
      <c r="A504" s="165">
        <v>503</v>
      </c>
      <c r="B504" s="166" t="s">
        <v>1134</v>
      </c>
      <c r="C504" s="166" t="s">
        <v>1096</v>
      </c>
      <c r="D504" s="166" t="s">
        <v>1105</v>
      </c>
      <c r="E504" s="167">
        <v>7</v>
      </c>
      <c r="F504" s="168">
        <v>5.98</v>
      </c>
      <c r="G504" s="167" t="s">
        <v>1260</v>
      </c>
      <c r="H504" s="167" t="s">
        <v>1257</v>
      </c>
      <c r="I504" s="169">
        <v>63</v>
      </c>
    </row>
    <row r="505" spans="1:9">
      <c r="A505" s="165">
        <v>504</v>
      </c>
      <c r="B505" s="166" t="s">
        <v>205</v>
      </c>
      <c r="C505" s="166" t="s">
        <v>1096</v>
      </c>
      <c r="D505" s="166" t="s">
        <v>1111</v>
      </c>
      <c r="E505" s="167">
        <v>4</v>
      </c>
      <c r="F505" s="168">
        <v>3.2</v>
      </c>
      <c r="G505" s="167" t="s">
        <v>1260</v>
      </c>
      <c r="H505" s="167" t="s">
        <v>1257</v>
      </c>
      <c r="I505" s="169">
        <v>65</v>
      </c>
    </row>
    <row r="506" spans="1:9">
      <c r="A506" s="165">
        <v>505</v>
      </c>
      <c r="B506" s="166" t="s">
        <v>1136</v>
      </c>
      <c r="C506" s="166" t="s">
        <v>1096</v>
      </c>
      <c r="D506" s="166" t="s">
        <v>1097</v>
      </c>
      <c r="E506" s="167">
        <v>2</v>
      </c>
      <c r="F506" s="168">
        <v>6</v>
      </c>
      <c r="G506" s="167" t="s">
        <v>1259</v>
      </c>
      <c r="H506" s="167" t="s">
        <v>1257</v>
      </c>
      <c r="I506" s="169">
        <v>32</v>
      </c>
    </row>
    <row r="507" spans="1:9">
      <c r="A507" s="165">
        <v>506</v>
      </c>
      <c r="B507" s="166" t="s">
        <v>1137</v>
      </c>
      <c r="C507" s="166" t="s">
        <v>1099</v>
      </c>
      <c r="D507" s="166" t="s">
        <v>1105</v>
      </c>
      <c r="E507" s="167">
        <v>8</v>
      </c>
      <c r="F507" s="168">
        <v>1.22</v>
      </c>
      <c r="G507" s="167" t="s">
        <v>1260</v>
      </c>
      <c r="H507" s="167" t="s">
        <v>1257</v>
      </c>
      <c r="I507" s="169">
        <v>44</v>
      </c>
    </row>
    <row r="508" spans="1:9">
      <c r="A508" s="165">
        <v>507</v>
      </c>
      <c r="B508" s="166" t="s">
        <v>1125</v>
      </c>
      <c r="C508" s="166" t="s">
        <v>1096</v>
      </c>
      <c r="D508" s="166" t="s">
        <v>1100</v>
      </c>
      <c r="E508" s="167">
        <v>4</v>
      </c>
      <c r="F508" s="168">
        <v>4.9800000000000004</v>
      </c>
      <c r="G508" s="167" t="s">
        <v>1259</v>
      </c>
      <c r="H508" s="167" t="s">
        <v>1257</v>
      </c>
      <c r="I508" s="169">
        <v>49</v>
      </c>
    </row>
    <row r="509" spans="1:9">
      <c r="A509" s="165">
        <v>508</v>
      </c>
      <c r="B509" s="166" t="s">
        <v>1138</v>
      </c>
      <c r="C509" s="166" t="s">
        <v>1096</v>
      </c>
      <c r="D509" s="166" t="s">
        <v>1111</v>
      </c>
      <c r="E509" s="167">
        <v>5</v>
      </c>
      <c r="F509" s="168">
        <v>6.6</v>
      </c>
      <c r="G509" s="167" t="s">
        <v>1260</v>
      </c>
      <c r="H509" s="167" t="s">
        <v>1257</v>
      </c>
      <c r="I509" s="169">
        <v>63</v>
      </c>
    </row>
    <row r="510" spans="1:9">
      <c r="A510" s="165">
        <v>509</v>
      </c>
      <c r="B510" s="166" t="s">
        <v>1106</v>
      </c>
      <c r="C510" s="166" t="s">
        <v>1096</v>
      </c>
      <c r="D510" s="166" t="s">
        <v>1103</v>
      </c>
      <c r="E510" s="167">
        <v>2</v>
      </c>
      <c r="F510" s="168">
        <v>5.05</v>
      </c>
      <c r="G510" s="167" t="s">
        <v>1259</v>
      </c>
      <c r="H510" s="167" t="s">
        <v>1257</v>
      </c>
      <c r="I510" s="169">
        <v>63</v>
      </c>
    </row>
    <row r="511" spans="1:9">
      <c r="A511" s="165">
        <v>510</v>
      </c>
      <c r="B511" s="166" t="s">
        <v>1135</v>
      </c>
      <c r="C511" s="166" t="s">
        <v>1102</v>
      </c>
      <c r="D511" s="166" t="s">
        <v>1097</v>
      </c>
      <c r="E511" s="167">
        <v>6</v>
      </c>
      <c r="F511" s="168">
        <v>1.49</v>
      </c>
      <c r="G511" s="167" t="s">
        <v>1260</v>
      </c>
      <c r="H511" s="167" t="s">
        <v>1257</v>
      </c>
      <c r="I511" s="169">
        <v>35</v>
      </c>
    </row>
    <row r="512" spans="1:9">
      <c r="A512" s="165">
        <v>511</v>
      </c>
      <c r="B512" s="166" t="s">
        <v>1122</v>
      </c>
      <c r="C512" s="166" t="s">
        <v>1096</v>
      </c>
      <c r="D512" s="166" t="s">
        <v>1097</v>
      </c>
      <c r="E512" s="167">
        <v>3</v>
      </c>
      <c r="F512" s="168">
        <v>5.97</v>
      </c>
      <c r="G512" s="167" t="s">
        <v>1260</v>
      </c>
      <c r="H512" s="167" t="s">
        <v>1257</v>
      </c>
      <c r="I512" s="169">
        <v>49</v>
      </c>
    </row>
    <row r="513" spans="1:9">
      <c r="A513" s="165">
        <v>512</v>
      </c>
      <c r="B513" s="166" t="s">
        <v>1141</v>
      </c>
      <c r="C513" s="166" t="s">
        <v>1096</v>
      </c>
      <c r="D513" s="166" t="s">
        <v>1105</v>
      </c>
      <c r="E513" s="167">
        <v>6</v>
      </c>
      <c r="F513" s="168">
        <v>2.64</v>
      </c>
      <c r="G513" s="167" t="s">
        <v>1259</v>
      </c>
      <c r="H513" s="167" t="s">
        <v>1257</v>
      </c>
      <c r="I513" s="169">
        <v>60</v>
      </c>
    </row>
    <row r="514" spans="1:9">
      <c r="A514" s="165">
        <v>513</v>
      </c>
      <c r="B514" s="166" t="s">
        <v>1139</v>
      </c>
      <c r="C514" s="166" t="s">
        <v>1099</v>
      </c>
      <c r="D514" s="166" t="s">
        <v>1105</v>
      </c>
      <c r="E514" s="167">
        <v>8</v>
      </c>
      <c r="F514" s="168">
        <v>8.99</v>
      </c>
      <c r="G514" s="167" t="s">
        <v>1260</v>
      </c>
      <c r="H514" s="167" t="s">
        <v>1257</v>
      </c>
      <c r="I514" s="169">
        <v>48</v>
      </c>
    </row>
    <row r="515" spans="1:9">
      <c r="A515" s="165">
        <v>514</v>
      </c>
      <c r="B515" s="166" t="s">
        <v>1107</v>
      </c>
      <c r="C515" s="166" t="s">
        <v>1096</v>
      </c>
      <c r="D515" s="166" t="s">
        <v>1097</v>
      </c>
      <c r="E515" s="167">
        <v>7</v>
      </c>
      <c r="F515" s="168">
        <v>7.86</v>
      </c>
      <c r="G515" s="167" t="s">
        <v>1260</v>
      </c>
      <c r="H515" s="167" t="s">
        <v>1257</v>
      </c>
      <c r="I515" s="169">
        <v>51</v>
      </c>
    </row>
    <row r="516" spans="1:9">
      <c r="A516" s="165">
        <v>515</v>
      </c>
      <c r="B516" s="166" t="s">
        <v>1129</v>
      </c>
      <c r="C516" s="166" t="s">
        <v>1096</v>
      </c>
      <c r="D516" s="166" t="s">
        <v>1103</v>
      </c>
      <c r="E516" s="167">
        <v>2</v>
      </c>
      <c r="F516" s="168">
        <v>8.67</v>
      </c>
      <c r="G516" s="167" t="s">
        <v>1260</v>
      </c>
      <c r="H516" s="167" t="s">
        <v>1257</v>
      </c>
      <c r="I516" s="169">
        <v>47</v>
      </c>
    </row>
    <row r="517" spans="1:9">
      <c r="A517" s="165">
        <v>516</v>
      </c>
      <c r="B517" s="166" t="s">
        <v>1118</v>
      </c>
      <c r="C517" s="166" t="s">
        <v>1099</v>
      </c>
      <c r="D517" s="166" t="s">
        <v>1103</v>
      </c>
      <c r="E517" s="167">
        <v>10</v>
      </c>
      <c r="F517" s="168">
        <v>5.85</v>
      </c>
      <c r="G517" s="167" t="s">
        <v>1259</v>
      </c>
      <c r="H517" s="167" t="s">
        <v>1257</v>
      </c>
      <c r="I517" s="169">
        <v>36</v>
      </c>
    </row>
    <row r="518" spans="1:9">
      <c r="A518" s="165">
        <v>517</v>
      </c>
      <c r="B518" s="166" t="s">
        <v>1134</v>
      </c>
      <c r="C518" s="166" t="s">
        <v>1096</v>
      </c>
      <c r="D518" s="166" t="s">
        <v>1105</v>
      </c>
      <c r="E518" s="167">
        <v>7</v>
      </c>
      <c r="F518" s="168">
        <v>4.9000000000000004</v>
      </c>
      <c r="G518" s="167" t="s">
        <v>1260</v>
      </c>
      <c r="H518" s="167" t="s">
        <v>1257</v>
      </c>
      <c r="I518" s="169">
        <v>42</v>
      </c>
    </row>
    <row r="519" spans="1:9">
      <c r="A519" s="165">
        <v>518</v>
      </c>
      <c r="B519" s="166" t="s">
        <v>1128</v>
      </c>
      <c r="C519" s="166" t="s">
        <v>1099</v>
      </c>
      <c r="D519" s="166" t="s">
        <v>1103</v>
      </c>
      <c r="E519" s="167">
        <v>8</v>
      </c>
      <c r="F519" s="168">
        <v>3.3</v>
      </c>
      <c r="G519" s="167" t="s">
        <v>1259</v>
      </c>
      <c r="H519" s="167" t="s">
        <v>1257</v>
      </c>
      <c r="I519" s="169">
        <v>32</v>
      </c>
    </row>
    <row r="520" spans="1:9">
      <c r="A520" s="165">
        <v>519</v>
      </c>
      <c r="B520" s="166" t="s">
        <v>1130</v>
      </c>
      <c r="C520" s="166" t="s">
        <v>1099</v>
      </c>
      <c r="D520" s="166" t="s">
        <v>1097</v>
      </c>
      <c r="E520" s="167">
        <v>1</v>
      </c>
      <c r="F520" s="168">
        <v>7.76</v>
      </c>
      <c r="G520" s="167" t="s">
        <v>1260</v>
      </c>
      <c r="H520" s="167" t="s">
        <v>1256</v>
      </c>
      <c r="I520" s="169">
        <v>58</v>
      </c>
    </row>
    <row r="521" spans="1:9">
      <c r="A521" s="165">
        <v>520</v>
      </c>
      <c r="B521" s="166" t="s">
        <v>1142</v>
      </c>
      <c r="C521" s="166" t="s">
        <v>1099</v>
      </c>
      <c r="D521" s="166" t="s">
        <v>1097</v>
      </c>
      <c r="E521" s="167">
        <v>5</v>
      </c>
      <c r="F521" s="168">
        <v>2.95</v>
      </c>
      <c r="G521" s="167" t="s">
        <v>1260</v>
      </c>
      <c r="H521" s="167" t="s">
        <v>1257</v>
      </c>
      <c r="I521" s="169">
        <v>43</v>
      </c>
    </row>
    <row r="522" spans="1:9">
      <c r="A522" s="165">
        <v>521</v>
      </c>
      <c r="B522" s="166" t="s">
        <v>1109</v>
      </c>
      <c r="C522" s="166" t="s">
        <v>1096</v>
      </c>
      <c r="D522" s="166" t="s">
        <v>1103</v>
      </c>
      <c r="E522" s="167">
        <v>5</v>
      </c>
      <c r="F522" s="168">
        <v>7.2</v>
      </c>
      <c r="G522" s="167" t="s">
        <v>1259</v>
      </c>
      <c r="H522" s="167" t="s">
        <v>1256</v>
      </c>
      <c r="I522" s="169">
        <v>23</v>
      </c>
    </row>
    <row r="523" spans="1:9">
      <c r="A523" s="165">
        <v>522</v>
      </c>
      <c r="B523" s="166" t="s">
        <v>1104</v>
      </c>
      <c r="C523" s="166" t="s">
        <v>1099</v>
      </c>
      <c r="D523" s="166" t="s">
        <v>1111</v>
      </c>
      <c r="E523" s="167">
        <v>5</v>
      </c>
      <c r="F523" s="168">
        <v>8.25</v>
      </c>
      <c r="G523" s="167" t="s">
        <v>1260</v>
      </c>
      <c r="H523" s="167" t="s">
        <v>1256</v>
      </c>
      <c r="I523" s="169">
        <v>68</v>
      </c>
    </row>
    <row r="524" spans="1:9">
      <c r="A524" s="165">
        <v>523</v>
      </c>
      <c r="B524" s="166" t="s">
        <v>1144</v>
      </c>
      <c r="C524" s="166" t="s">
        <v>1096</v>
      </c>
      <c r="D524" s="166" t="s">
        <v>1097</v>
      </c>
      <c r="E524" s="167">
        <v>7</v>
      </c>
      <c r="F524" s="168">
        <v>9.1300000000000008</v>
      </c>
      <c r="G524" s="167" t="s">
        <v>1260</v>
      </c>
      <c r="H524" s="167" t="s">
        <v>1257</v>
      </c>
      <c r="I524" s="169">
        <v>45</v>
      </c>
    </row>
    <row r="525" spans="1:9">
      <c r="A525" s="165">
        <v>524</v>
      </c>
      <c r="B525" s="166" t="s">
        <v>1134</v>
      </c>
      <c r="C525" s="166" t="s">
        <v>1096</v>
      </c>
      <c r="D525" s="166" t="s">
        <v>1097</v>
      </c>
      <c r="E525" s="167">
        <v>5</v>
      </c>
      <c r="F525" s="168">
        <v>8.4499999999999993</v>
      </c>
      <c r="G525" s="167" t="s">
        <v>1260</v>
      </c>
      <c r="H525" s="167" t="s">
        <v>1256</v>
      </c>
      <c r="I525" s="169">
        <v>26</v>
      </c>
    </row>
    <row r="526" spans="1:9">
      <c r="A526" s="165">
        <v>525</v>
      </c>
      <c r="B526" s="166" t="s">
        <v>1098</v>
      </c>
      <c r="C526" s="166" t="s">
        <v>1099</v>
      </c>
      <c r="D526" s="166" t="s">
        <v>1097</v>
      </c>
      <c r="E526" s="167">
        <v>6</v>
      </c>
      <c r="F526" s="168">
        <v>5.63</v>
      </c>
      <c r="G526" s="167" t="s">
        <v>1260</v>
      </c>
      <c r="H526" s="167" t="s">
        <v>1257</v>
      </c>
      <c r="I526" s="169">
        <v>38</v>
      </c>
    </row>
    <row r="527" spans="1:9">
      <c r="A527" s="165">
        <v>526</v>
      </c>
      <c r="B527" s="166" t="s">
        <v>1131</v>
      </c>
      <c r="C527" s="166" t="s">
        <v>1096</v>
      </c>
      <c r="D527" s="166" t="s">
        <v>1103</v>
      </c>
      <c r="E527" s="167">
        <v>3</v>
      </c>
      <c r="F527" s="168">
        <v>1.21</v>
      </c>
      <c r="G527" s="167" t="s">
        <v>1260</v>
      </c>
      <c r="H527" s="167" t="s">
        <v>1257</v>
      </c>
      <c r="I527" s="169">
        <v>59</v>
      </c>
    </row>
    <row r="528" spans="1:9">
      <c r="A528" s="165">
        <v>527</v>
      </c>
      <c r="B528" s="166" t="s">
        <v>1128</v>
      </c>
      <c r="C528" s="166" t="s">
        <v>1099</v>
      </c>
      <c r="D528" s="166" t="s">
        <v>1103</v>
      </c>
      <c r="E528" s="167">
        <v>9</v>
      </c>
      <c r="F528" s="168">
        <v>8.76</v>
      </c>
      <c r="G528" s="167" t="s">
        <v>1260</v>
      </c>
      <c r="H528" s="167" t="s">
        <v>1257</v>
      </c>
      <c r="I528" s="169">
        <v>71</v>
      </c>
    </row>
    <row r="529" spans="1:9">
      <c r="A529" s="165">
        <v>528</v>
      </c>
      <c r="B529" s="166" t="s">
        <v>1120</v>
      </c>
      <c r="C529" s="166" t="s">
        <v>1099</v>
      </c>
      <c r="D529" s="166" t="s">
        <v>1100</v>
      </c>
      <c r="E529" s="167">
        <v>4</v>
      </c>
      <c r="F529" s="168">
        <v>2.91</v>
      </c>
      <c r="G529" s="167" t="s">
        <v>1259</v>
      </c>
      <c r="H529" s="167" t="s">
        <v>1256</v>
      </c>
      <c r="I529" s="169">
        <v>52</v>
      </c>
    </row>
    <row r="530" spans="1:9">
      <c r="A530" s="165">
        <v>529</v>
      </c>
      <c r="B530" s="166" t="s">
        <v>206</v>
      </c>
      <c r="C530" s="166" t="s">
        <v>1096</v>
      </c>
      <c r="D530" s="166" t="s">
        <v>1097</v>
      </c>
      <c r="E530" s="167">
        <v>9</v>
      </c>
      <c r="F530" s="168">
        <v>6.53</v>
      </c>
      <c r="G530" s="167" t="s">
        <v>1260</v>
      </c>
      <c r="H530" s="167" t="s">
        <v>1257</v>
      </c>
      <c r="I530" s="169">
        <v>46</v>
      </c>
    </row>
    <row r="531" spans="1:9">
      <c r="A531" s="165">
        <v>530</v>
      </c>
      <c r="B531" s="166" t="s">
        <v>1104</v>
      </c>
      <c r="C531" s="166" t="s">
        <v>1099</v>
      </c>
      <c r="D531" s="166" t="s">
        <v>1100</v>
      </c>
      <c r="E531" s="167">
        <v>3</v>
      </c>
      <c r="F531" s="168">
        <v>9.86</v>
      </c>
      <c r="G531" s="167" t="s">
        <v>1260</v>
      </c>
      <c r="H531" s="167" t="s">
        <v>1257</v>
      </c>
      <c r="I531" s="169">
        <v>29</v>
      </c>
    </row>
    <row r="532" spans="1:9">
      <c r="A532" s="165">
        <v>531</v>
      </c>
      <c r="B532" s="166" t="s">
        <v>1107</v>
      </c>
      <c r="C532" s="166" t="s">
        <v>1096</v>
      </c>
      <c r="D532" s="166" t="s">
        <v>1105</v>
      </c>
      <c r="E532" s="167">
        <v>9</v>
      </c>
      <c r="F532" s="168">
        <v>4.68</v>
      </c>
      <c r="G532" s="167" t="s">
        <v>1260</v>
      </c>
      <c r="H532" s="167" t="s">
        <v>1257</v>
      </c>
      <c r="I532" s="169">
        <v>74</v>
      </c>
    </row>
    <row r="533" spans="1:9">
      <c r="A533" s="165">
        <v>532</v>
      </c>
      <c r="B533" s="166" t="s">
        <v>1138</v>
      </c>
      <c r="C533" s="166" t="s">
        <v>1096</v>
      </c>
      <c r="D533" s="166" t="s">
        <v>1105</v>
      </c>
      <c r="E533" s="167">
        <v>1</v>
      </c>
      <c r="F533" s="168">
        <v>7.9</v>
      </c>
      <c r="G533" s="167" t="s">
        <v>1259</v>
      </c>
      <c r="H533" s="167" t="s">
        <v>1257</v>
      </c>
      <c r="I533" s="169">
        <v>53</v>
      </c>
    </row>
    <row r="534" spans="1:9">
      <c r="A534" s="165">
        <v>533</v>
      </c>
      <c r="B534" s="166" t="s">
        <v>1115</v>
      </c>
      <c r="C534" s="166" t="s">
        <v>1096</v>
      </c>
      <c r="D534" s="166" t="s">
        <v>1105</v>
      </c>
      <c r="E534" s="167">
        <v>5</v>
      </c>
      <c r="F534" s="168">
        <v>2.2000000000000002</v>
      </c>
      <c r="G534" s="167" t="s">
        <v>1260</v>
      </c>
      <c r="H534" s="167" t="s">
        <v>1256</v>
      </c>
      <c r="I534" s="169">
        <v>67</v>
      </c>
    </row>
    <row r="535" spans="1:9">
      <c r="A535" s="165">
        <v>534</v>
      </c>
      <c r="B535" s="166" t="s">
        <v>1132</v>
      </c>
      <c r="C535" s="166" t="s">
        <v>1096</v>
      </c>
      <c r="D535" s="166" t="s">
        <v>1097</v>
      </c>
      <c r="E535" s="167">
        <v>1</v>
      </c>
      <c r="F535" s="168">
        <v>8.99</v>
      </c>
      <c r="G535" s="167" t="s">
        <v>1259</v>
      </c>
      <c r="H535" s="167" t="s">
        <v>1257</v>
      </c>
      <c r="I535" s="169">
        <v>76</v>
      </c>
    </row>
    <row r="536" spans="1:9">
      <c r="A536" s="165">
        <v>535</v>
      </c>
      <c r="B536" s="166" t="s">
        <v>1119</v>
      </c>
      <c r="C536" s="166" t="s">
        <v>1096</v>
      </c>
      <c r="D536" s="166" t="s">
        <v>1111</v>
      </c>
      <c r="E536" s="167">
        <v>6</v>
      </c>
      <c r="F536" s="168">
        <v>3.34</v>
      </c>
      <c r="G536" s="167" t="s">
        <v>1259</v>
      </c>
      <c r="H536" s="167" t="s">
        <v>1257</v>
      </c>
      <c r="I536" s="169">
        <v>49</v>
      </c>
    </row>
    <row r="537" spans="1:9">
      <c r="A537" s="165">
        <v>536</v>
      </c>
      <c r="B537" s="166" t="s">
        <v>1122</v>
      </c>
      <c r="C537" s="166" t="s">
        <v>1096</v>
      </c>
      <c r="D537" s="166" t="s">
        <v>1103</v>
      </c>
      <c r="E537" s="167">
        <v>1</v>
      </c>
      <c r="F537" s="168">
        <v>9.99</v>
      </c>
      <c r="G537" s="167" t="s">
        <v>1260</v>
      </c>
      <c r="H537" s="167" t="s">
        <v>1257</v>
      </c>
      <c r="I537" s="169">
        <v>42</v>
      </c>
    </row>
    <row r="538" spans="1:9">
      <c r="A538" s="165">
        <v>537</v>
      </c>
      <c r="B538" s="166" t="s">
        <v>1128</v>
      </c>
      <c r="C538" s="166" t="s">
        <v>1099</v>
      </c>
      <c r="D538" s="166" t="s">
        <v>1103</v>
      </c>
      <c r="E538" s="167">
        <v>1</v>
      </c>
      <c r="F538" s="168">
        <v>5.93</v>
      </c>
      <c r="G538" s="167" t="s">
        <v>1260</v>
      </c>
      <c r="H538" s="167" t="s">
        <v>1257</v>
      </c>
      <c r="I538" s="169">
        <v>57</v>
      </c>
    </row>
    <row r="539" spans="1:9">
      <c r="A539" s="165">
        <v>538</v>
      </c>
      <c r="B539" s="166" t="s">
        <v>1135</v>
      </c>
      <c r="C539" s="166" t="s">
        <v>1102</v>
      </c>
      <c r="D539" s="166" t="s">
        <v>1111</v>
      </c>
      <c r="E539" s="167">
        <v>4</v>
      </c>
      <c r="F539" s="168">
        <v>2.5299999999999998</v>
      </c>
      <c r="G539" s="167" t="s">
        <v>1259</v>
      </c>
      <c r="H539" s="167" t="s">
        <v>1257</v>
      </c>
      <c r="I539" s="169">
        <v>62</v>
      </c>
    </row>
    <row r="540" spans="1:9">
      <c r="A540" s="165">
        <v>539</v>
      </c>
      <c r="B540" s="166" t="s">
        <v>1128</v>
      </c>
      <c r="C540" s="166" t="s">
        <v>1099</v>
      </c>
      <c r="D540" s="166" t="s">
        <v>1100</v>
      </c>
      <c r="E540" s="167">
        <v>5</v>
      </c>
      <c r="F540" s="168">
        <v>5.46</v>
      </c>
      <c r="G540" s="167" t="s">
        <v>1259</v>
      </c>
      <c r="H540" s="167" t="s">
        <v>1256</v>
      </c>
      <c r="I540" s="169">
        <v>49</v>
      </c>
    </row>
    <row r="541" spans="1:9">
      <c r="A541" s="165">
        <v>540</v>
      </c>
      <c r="B541" s="166" t="s">
        <v>205</v>
      </c>
      <c r="C541" s="166" t="s">
        <v>1096</v>
      </c>
      <c r="D541" s="166" t="s">
        <v>1100</v>
      </c>
      <c r="E541" s="167">
        <v>6</v>
      </c>
      <c r="F541" s="168">
        <v>4.53</v>
      </c>
      <c r="G541" s="167" t="s">
        <v>1260</v>
      </c>
      <c r="H541" s="167" t="s">
        <v>1257</v>
      </c>
      <c r="I541" s="169">
        <v>48</v>
      </c>
    </row>
    <row r="542" spans="1:9">
      <c r="A542" s="165">
        <v>541</v>
      </c>
      <c r="B542" s="166" t="s">
        <v>1139</v>
      </c>
      <c r="C542" s="166" t="s">
        <v>1099</v>
      </c>
      <c r="D542" s="166" t="s">
        <v>1111</v>
      </c>
      <c r="E542" s="167">
        <v>7</v>
      </c>
      <c r="F542" s="168">
        <v>7.95</v>
      </c>
      <c r="G542" s="167" t="s">
        <v>1260</v>
      </c>
      <c r="H542" s="167" t="s">
        <v>1257</v>
      </c>
      <c r="I542" s="169">
        <v>27</v>
      </c>
    </row>
    <row r="543" spans="1:9">
      <c r="A543" s="165">
        <v>542</v>
      </c>
      <c r="B543" s="166" t="s">
        <v>206</v>
      </c>
      <c r="C543" s="166" t="s">
        <v>1096</v>
      </c>
      <c r="D543" s="166" t="s">
        <v>1103</v>
      </c>
      <c r="E543" s="167">
        <v>9</v>
      </c>
      <c r="F543" s="168">
        <v>9.7200000000000006</v>
      </c>
      <c r="G543" s="167" t="s">
        <v>1260</v>
      </c>
      <c r="H543" s="167" t="s">
        <v>1257</v>
      </c>
      <c r="I543" s="169">
        <v>69</v>
      </c>
    </row>
    <row r="544" spans="1:9">
      <c r="A544" s="165">
        <v>543</v>
      </c>
      <c r="B544" s="166" t="s">
        <v>1108</v>
      </c>
      <c r="C544" s="166" t="s">
        <v>1096</v>
      </c>
      <c r="D544" s="166" t="s">
        <v>1097</v>
      </c>
      <c r="E544" s="167">
        <v>10</v>
      </c>
      <c r="F544" s="168">
        <v>9.89</v>
      </c>
      <c r="G544" s="167" t="s">
        <v>1259</v>
      </c>
      <c r="H544" s="167" t="s">
        <v>1256</v>
      </c>
      <c r="I544" s="169">
        <v>49</v>
      </c>
    </row>
    <row r="545" spans="1:9">
      <c r="A545" s="165">
        <v>544</v>
      </c>
      <c r="B545" s="166" t="s">
        <v>1104</v>
      </c>
      <c r="C545" s="166" t="s">
        <v>1099</v>
      </c>
      <c r="D545" s="166" t="s">
        <v>1103</v>
      </c>
      <c r="E545" s="167">
        <v>7</v>
      </c>
      <c r="F545" s="168">
        <v>3.74</v>
      </c>
      <c r="G545" s="167" t="s">
        <v>1260</v>
      </c>
      <c r="H545" s="167" t="s">
        <v>1257</v>
      </c>
      <c r="I545" s="169">
        <v>35</v>
      </c>
    </row>
    <row r="546" spans="1:9">
      <c r="A546" s="165">
        <v>545</v>
      </c>
      <c r="B546" s="166" t="s">
        <v>1133</v>
      </c>
      <c r="C546" s="166" t="s">
        <v>1096</v>
      </c>
      <c r="D546" s="166" t="s">
        <v>1105</v>
      </c>
      <c r="E546" s="167">
        <v>9</v>
      </c>
      <c r="F546" s="168">
        <v>7.78</v>
      </c>
      <c r="G546" s="167" t="s">
        <v>1260</v>
      </c>
      <c r="H546" s="167" t="s">
        <v>1257</v>
      </c>
      <c r="I546" s="169">
        <v>40</v>
      </c>
    </row>
    <row r="547" spans="1:9">
      <c r="A547" s="165">
        <v>546</v>
      </c>
      <c r="B547" s="166" t="s">
        <v>1127</v>
      </c>
      <c r="C547" s="166" t="s">
        <v>1096</v>
      </c>
      <c r="D547" s="166" t="s">
        <v>1103</v>
      </c>
      <c r="E547" s="167">
        <v>7</v>
      </c>
      <c r="F547" s="168">
        <v>8.3800000000000008</v>
      </c>
      <c r="G547" s="167" t="s">
        <v>1260</v>
      </c>
      <c r="H547" s="167" t="s">
        <v>1256</v>
      </c>
      <c r="I547" s="169">
        <v>42</v>
      </c>
    </row>
    <row r="548" spans="1:9">
      <c r="A548" s="165">
        <v>547</v>
      </c>
      <c r="B548" s="166" t="s">
        <v>1108</v>
      </c>
      <c r="C548" s="166" t="s">
        <v>1096</v>
      </c>
      <c r="D548" s="166" t="s">
        <v>1100</v>
      </c>
      <c r="E548" s="167">
        <v>2</v>
      </c>
      <c r="F548" s="168">
        <v>9.92</v>
      </c>
      <c r="G548" s="167" t="s">
        <v>1260</v>
      </c>
      <c r="H548" s="167" t="s">
        <v>1256</v>
      </c>
      <c r="I548" s="169">
        <v>50</v>
      </c>
    </row>
    <row r="549" spans="1:9">
      <c r="A549" s="165">
        <v>548</v>
      </c>
      <c r="B549" s="166" t="s">
        <v>1118</v>
      </c>
      <c r="C549" s="166" t="s">
        <v>1099</v>
      </c>
      <c r="D549" s="166" t="s">
        <v>1103</v>
      </c>
      <c r="E549" s="167">
        <v>9</v>
      </c>
      <c r="F549" s="168">
        <v>8.77</v>
      </c>
      <c r="G549" s="167" t="s">
        <v>1260</v>
      </c>
      <c r="H549" s="167" t="s">
        <v>1256</v>
      </c>
      <c r="I549" s="169">
        <v>44</v>
      </c>
    </row>
    <row r="550" spans="1:9">
      <c r="A550" s="165">
        <v>549</v>
      </c>
      <c r="B550" s="166" t="s">
        <v>1125</v>
      </c>
      <c r="C550" s="166" t="s">
        <v>1096</v>
      </c>
      <c r="D550" s="166" t="s">
        <v>1105</v>
      </c>
      <c r="E550" s="167">
        <v>1</v>
      </c>
      <c r="F550" s="168">
        <v>8.0399999999999991</v>
      </c>
      <c r="G550" s="167" t="s">
        <v>1260</v>
      </c>
      <c r="H550" s="167" t="s">
        <v>1257</v>
      </c>
      <c r="I550" s="169">
        <v>69</v>
      </c>
    </row>
    <row r="551" spans="1:9">
      <c r="A551" s="165">
        <v>550</v>
      </c>
      <c r="B551" s="166" t="s">
        <v>1142</v>
      </c>
      <c r="C551" s="166" t="s">
        <v>1099</v>
      </c>
      <c r="D551" s="166" t="s">
        <v>1103</v>
      </c>
      <c r="E551" s="167">
        <v>1</v>
      </c>
      <c r="F551" s="168">
        <v>4.38</v>
      </c>
      <c r="G551" s="167" t="s">
        <v>1260</v>
      </c>
      <c r="H551" s="167" t="s">
        <v>1257</v>
      </c>
      <c r="I551" s="169">
        <v>55</v>
      </c>
    </row>
    <row r="552" spans="1:9">
      <c r="A552" s="165">
        <v>551</v>
      </c>
      <c r="B552" s="166" t="s">
        <v>1138</v>
      </c>
      <c r="C552" s="166" t="s">
        <v>1096</v>
      </c>
      <c r="D552" s="166" t="s">
        <v>1105</v>
      </c>
      <c r="E552" s="167">
        <v>2</v>
      </c>
      <c r="F552" s="168">
        <v>5.09</v>
      </c>
      <c r="G552" s="167" t="s">
        <v>1260</v>
      </c>
      <c r="H552" s="167" t="s">
        <v>1256</v>
      </c>
      <c r="I552" s="169">
        <v>54</v>
      </c>
    </row>
    <row r="553" spans="1:9">
      <c r="A553" s="165">
        <v>552</v>
      </c>
      <c r="B553" s="166" t="s">
        <v>1106</v>
      </c>
      <c r="C553" s="166" t="s">
        <v>1096</v>
      </c>
      <c r="D553" s="166" t="s">
        <v>1103</v>
      </c>
      <c r="E553" s="167">
        <v>7</v>
      </c>
      <c r="F553" s="168">
        <v>1.55</v>
      </c>
      <c r="G553" s="167" t="s">
        <v>1260</v>
      </c>
      <c r="H553" s="167" t="s">
        <v>1257</v>
      </c>
      <c r="I553" s="169">
        <v>50</v>
      </c>
    </row>
    <row r="554" spans="1:9">
      <c r="A554" s="165">
        <v>553</v>
      </c>
      <c r="B554" s="166" t="s">
        <v>1136</v>
      </c>
      <c r="C554" s="166" t="s">
        <v>1096</v>
      </c>
      <c r="D554" s="166" t="s">
        <v>1097</v>
      </c>
      <c r="E554" s="167">
        <v>1</v>
      </c>
      <c r="F554" s="168">
        <v>5.98</v>
      </c>
      <c r="G554" s="167" t="s">
        <v>1259</v>
      </c>
      <c r="H554" s="167" t="s">
        <v>1257</v>
      </c>
      <c r="I554" s="169">
        <v>40</v>
      </c>
    </row>
    <row r="555" spans="1:9">
      <c r="A555" s="165">
        <v>554</v>
      </c>
      <c r="B555" s="166" t="s">
        <v>1118</v>
      </c>
      <c r="C555" s="166" t="s">
        <v>1099</v>
      </c>
      <c r="D555" s="166" t="s">
        <v>1103</v>
      </c>
      <c r="E555" s="167">
        <v>4</v>
      </c>
      <c r="F555" s="168">
        <v>7.77</v>
      </c>
      <c r="G555" s="167" t="s">
        <v>1260</v>
      </c>
      <c r="H555" s="167" t="s">
        <v>1257</v>
      </c>
      <c r="I555" s="169">
        <v>39</v>
      </c>
    </row>
    <row r="556" spans="1:9">
      <c r="A556" s="165">
        <v>555</v>
      </c>
      <c r="B556" s="166" t="s">
        <v>1098</v>
      </c>
      <c r="C556" s="166" t="s">
        <v>1099</v>
      </c>
      <c r="D556" s="166" t="s">
        <v>1105</v>
      </c>
      <c r="E556" s="167">
        <v>6</v>
      </c>
      <c r="F556" s="168">
        <v>5.03</v>
      </c>
      <c r="G556" s="167" t="s">
        <v>1260</v>
      </c>
      <c r="H556" s="167" t="s">
        <v>1256</v>
      </c>
      <c r="I556" s="169">
        <v>51</v>
      </c>
    </row>
    <row r="557" spans="1:9">
      <c r="A557" s="165">
        <v>556</v>
      </c>
      <c r="B557" s="166" t="s">
        <v>1108</v>
      </c>
      <c r="C557" s="166" t="s">
        <v>1096</v>
      </c>
      <c r="D557" s="166" t="s">
        <v>1103</v>
      </c>
      <c r="E557" s="167">
        <v>5</v>
      </c>
      <c r="F557" s="168">
        <v>7.92</v>
      </c>
      <c r="G557" s="167" t="s">
        <v>1259</v>
      </c>
      <c r="H557" s="167" t="s">
        <v>1257</v>
      </c>
      <c r="I557" s="169">
        <v>54</v>
      </c>
    </row>
    <row r="558" spans="1:9">
      <c r="A558" s="165">
        <v>557</v>
      </c>
      <c r="B558" s="166" t="s">
        <v>1121</v>
      </c>
      <c r="C558" s="166" t="s">
        <v>1099</v>
      </c>
      <c r="D558" s="166" t="s">
        <v>1097</v>
      </c>
      <c r="E558" s="167">
        <v>9</v>
      </c>
      <c r="F558" s="168">
        <v>6.63</v>
      </c>
      <c r="G558" s="167" t="s">
        <v>1260</v>
      </c>
      <c r="H558" s="167" t="s">
        <v>1256</v>
      </c>
      <c r="I558" s="169">
        <v>37</v>
      </c>
    </row>
    <row r="559" spans="1:9">
      <c r="A559" s="165">
        <v>558</v>
      </c>
      <c r="B559" s="166" t="s">
        <v>1143</v>
      </c>
      <c r="C559" s="166" t="s">
        <v>1099</v>
      </c>
      <c r="D559" s="166" t="s">
        <v>1097</v>
      </c>
      <c r="E559" s="167">
        <v>2</v>
      </c>
      <c r="F559" s="168">
        <v>4.71</v>
      </c>
      <c r="G559" s="167" t="s">
        <v>1260</v>
      </c>
      <c r="H559" s="167" t="s">
        <v>1257</v>
      </c>
      <c r="I559" s="169">
        <v>48</v>
      </c>
    </row>
    <row r="560" spans="1:9">
      <c r="A560" s="165">
        <v>559</v>
      </c>
      <c r="B560" s="166" t="s">
        <v>1108</v>
      </c>
      <c r="C560" s="166" t="s">
        <v>1096</v>
      </c>
      <c r="D560" s="166" t="s">
        <v>1103</v>
      </c>
      <c r="E560" s="167">
        <v>3</v>
      </c>
      <c r="F560" s="168">
        <v>3.59</v>
      </c>
      <c r="G560" s="167" t="s">
        <v>1260</v>
      </c>
      <c r="H560" s="167" t="s">
        <v>1257</v>
      </c>
      <c r="I560" s="169">
        <v>35</v>
      </c>
    </row>
    <row r="561" spans="1:9">
      <c r="A561" s="165">
        <v>560</v>
      </c>
      <c r="B561" s="166" t="s">
        <v>1143</v>
      </c>
      <c r="C561" s="166" t="s">
        <v>1099</v>
      </c>
      <c r="D561" s="166" t="s">
        <v>1103</v>
      </c>
      <c r="E561" s="167">
        <v>8</v>
      </c>
      <c r="F561" s="168">
        <v>4.45</v>
      </c>
      <c r="G561" s="167" t="s">
        <v>1260</v>
      </c>
      <c r="H561" s="167" t="s">
        <v>1257</v>
      </c>
      <c r="I561" s="169">
        <v>44</v>
      </c>
    </row>
    <row r="562" spans="1:9">
      <c r="A562" s="165">
        <v>561</v>
      </c>
      <c r="B562" s="166" t="s">
        <v>1141</v>
      </c>
      <c r="C562" s="166" t="s">
        <v>1096</v>
      </c>
      <c r="D562" s="166" t="s">
        <v>1105</v>
      </c>
      <c r="E562" s="167">
        <v>5</v>
      </c>
      <c r="F562" s="168">
        <v>1.84</v>
      </c>
      <c r="G562" s="167" t="s">
        <v>1260</v>
      </c>
      <c r="H562" s="167" t="s">
        <v>1256</v>
      </c>
      <c r="I562" s="169">
        <v>54</v>
      </c>
    </row>
    <row r="563" spans="1:9">
      <c r="A563" s="165">
        <v>562</v>
      </c>
      <c r="B563" s="166" t="s">
        <v>1112</v>
      </c>
      <c r="C563" s="166" t="s">
        <v>1113</v>
      </c>
      <c r="D563" s="166" t="s">
        <v>1103</v>
      </c>
      <c r="E563" s="167">
        <v>7</v>
      </c>
      <c r="F563" s="168">
        <v>6.18</v>
      </c>
      <c r="G563" s="167" t="s">
        <v>1259</v>
      </c>
      <c r="H563" s="167" t="s">
        <v>1257</v>
      </c>
      <c r="I563" s="169">
        <v>58</v>
      </c>
    </row>
    <row r="564" spans="1:9">
      <c r="A564" s="165">
        <v>563</v>
      </c>
      <c r="B564" s="166" t="s">
        <v>1095</v>
      </c>
      <c r="C564" s="166" t="s">
        <v>1096</v>
      </c>
      <c r="D564" s="166" t="s">
        <v>1103</v>
      </c>
      <c r="E564" s="167">
        <v>3</v>
      </c>
      <c r="F564" s="168">
        <v>6.7</v>
      </c>
      <c r="G564" s="167" t="s">
        <v>1260</v>
      </c>
      <c r="H564" s="167" t="s">
        <v>1257</v>
      </c>
      <c r="I564" s="169">
        <v>26</v>
      </c>
    </row>
    <row r="565" spans="1:9">
      <c r="A565" s="165">
        <v>564</v>
      </c>
      <c r="B565" s="166" t="s">
        <v>1141</v>
      </c>
      <c r="C565" s="166" t="s">
        <v>1096</v>
      </c>
      <c r="D565" s="166" t="s">
        <v>1103</v>
      </c>
      <c r="E565" s="167">
        <v>7</v>
      </c>
      <c r="F565" s="168">
        <v>4.5</v>
      </c>
      <c r="G565" s="167" t="s">
        <v>1260</v>
      </c>
      <c r="H565" s="167" t="s">
        <v>1257</v>
      </c>
      <c r="I565" s="169">
        <v>79</v>
      </c>
    </row>
    <row r="566" spans="1:9">
      <c r="A566" s="165">
        <v>565</v>
      </c>
      <c r="B566" s="166" t="s">
        <v>1104</v>
      </c>
      <c r="C566" s="166" t="s">
        <v>1099</v>
      </c>
      <c r="D566" s="166" t="s">
        <v>1103</v>
      </c>
      <c r="E566" s="167">
        <v>9</v>
      </c>
      <c r="F566" s="168">
        <v>2.62</v>
      </c>
      <c r="G566" s="167" t="s">
        <v>1260</v>
      </c>
      <c r="H566" s="167" t="s">
        <v>1257</v>
      </c>
      <c r="I566" s="169">
        <v>69</v>
      </c>
    </row>
    <row r="567" spans="1:9">
      <c r="A567" s="165">
        <v>566</v>
      </c>
      <c r="B567" s="166" t="s">
        <v>1124</v>
      </c>
      <c r="C567" s="166" t="s">
        <v>1113</v>
      </c>
      <c r="D567" s="166" t="s">
        <v>1103</v>
      </c>
      <c r="E567" s="167">
        <v>1</v>
      </c>
      <c r="F567" s="168">
        <v>4.0599999999999996</v>
      </c>
      <c r="G567" s="167" t="s">
        <v>1260</v>
      </c>
      <c r="H567" s="167" t="s">
        <v>1256</v>
      </c>
      <c r="I567" s="169">
        <v>32</v>
      </c>
    </row>
    <row r="568" spans="1:9">
      <c r="A568" s="165">
        <v>567</v>
      </c>
      <c r="B568" s="166" t="s">
        <v>1127</v>
      </c>
      <c r="C568" s="166" t="s">
        <v>1096</v>
      </c>
      <c r="D568" s="166" t="s">
        <v>1103</v>
      </c>
      <c r="E568" s="167">
        <v>6</v>
      </c>
      <c r="F568" s="168">
        <v>1.02</v>
      </c>
      <c r="G568" s="167" t="s">
        <v>1260</v>
      </c>
      <c r="H568" s="167" t="s">
        <v>1256</v>
      </c>
      <c r="I568" s="169">
        <v>73</v>
      </c>
    </row>
    <row r="569" spans="1:9">
      <c r="A569" s="165">
        <v>568</v>
      </c>
      <c r="B569" s="166" t="s">
        <v>1140</v>
      </c>
      <c r="C569" s="166" t="s">
        <v>1102</v>
      </c>
      <c r="D569" s="166" t="s">
        <v>1100</v>
      </c>
      <c r="E569" s="167">
        <v>5</v>
      </c>
      <c r="F569" s="168">
        <v>9.6300000000000008</v>
      </c>
      <c r="G569" s="167" t="s">
        <v>1259</v>
      </c>
      <c r="H569" s="167" t="s">
        <v>1257</v>
      </c>
      <c r="I569" s="169">
        <v>57</v>
      </c>
    </row>
    <row r="570" spans="1:9">
      <c r="A570" s="165">
        <v>569</v>
      </c>
      <c r="B570" s="166" t="s">
        <v>1108</v>
      </c>
      <c r="C570" s="166" t="s">
        <v>1096</v>
      </c>
      <c r="D570" s="166" t="s">
        <v>1103</v>
      </c>
      <c r="E570" s="167">
        <v>3</v>
      </c>
      <c r="F570" s="168">
        <v>1.22</v>
      </c>
      <c r="G570" s="167" t="s">
        <v>1260</v>
      </c>
      <c r="H570" s="167" t="s">
        <v>1257</v>
      </c>
      <c r="I570" s="169">
        <v>46</v>
      </c>
    </row>
    <row r="571" spans="1:9">
      <c r="A571" s="165">
        <v>570</v>
      </c>
      <c r="B571" s="166" t="s">
        <v>1110</v>
      </c>
      <c r="C571" s="166" t="s">
        <v>1096</v>
      </c>
      <c r="D571" s="166" t="s">
        <v>1103</v>
      </c>
      <c r="E571" s="167">
        <v>6</v>
      </c>
      <c r="F571" s="168">
        <v>2</v>
      </c>
      <c r="G571" s="167" t="s">
        <v>1260</v>
      </c>
      <c r="H571" s="167" t="s">
        <v>1257</v>
      </c>
      <c r="I571" s="169">
        <v>30</v>
      </c>
    </row>
    <row r="572" spans="1:9">
      <c r="A572" s="165">
        <v>571</v>
      </c>
      <c r="B572" s="166" t="s">
        <v>1112</v>
      </c>
      <c r="C572" s="166" t="s">
        <v>1113</v>
      </c>
      <c r="D572" s="166" t="s">
        <v>1105</v>
      </c>
      <c r="E572" s="167">
        <v>6</v>
      </c>
      <c r="F572" s="168">
        <v>3.07</v>
      </c>
      <c r="G572" s="167" t="s">
        <v>1260</v>
      </c>
      <c r="H572" s="167" t="s">
        <v>1257</v>
      </c>
      <c r="I572" s="169">
        <v>27</v>
      </c>
    </row>
    <row r="573" spans="1:9">
      <c r="A573" s="165">
        <v>572</v>
      </c>
      <c r="B573" s="166" t="s">
        <v>1117</v>
      </c>
      <c r="C573" s="166" t="s">
        <v>1099</v>
      </c>
      <c r="D573" s="166" t="s">
        <v>1103</v>
      </c>
      <c r="E573" s="167">
        <v>3</v>
      </c>
      <c r="F573" s="168">
        <v>9.27</v>
      </c>
      <c r="G573" s="167" t="s">
        <v>1260</v>
      </c>
      <c r="H573" s="167" t="s">
        <v>1257</v>
      </c>
      <c r="I573" s="169">
        <v>46</v>
      </c>
    </row>
    <row r="574" spans="1:9">
      <c r="A574" s="165">
        <v>573</v>
      </c>
      <c r="B574" s="166" t="s">
        <v>1125</v>
      </c>
      <c r="C574" s="166" t="s">
        <v>1096</v>
      </c>
      <c r="D574" s="166" t="s">
        <v>1111</v>
      </c>
      <c r="E574" s="167">
        <v>9</v>
      </c>
      <c r="F574" s="168">
        <v>7.45</v>
      </c>
      <c r="G574" s="167" t="s">
        <v>1259</v>
      </c>
      <c r="H574" s="167" t="s">
        <v>1256</v>
      </c>
      <c r="I574" s="169">
        <v>77</v>
      </c>
    </row>
    <row r="575" spans="1:9">
      <c r="A575" s="165">
        <v>574</v>
      </c>
      <c r="B575" s="166" t="s">
        <v>1138</v>
      </c>
      <c r="C575" s="166" t="s">
        <v>1096</v>
      </c>
      <c r="D575" s="166" t="s">
        <v>1105</v>
      </c>
      <c r="E575" s="167">
        <v>7</v>
      </c>
      <c r="F575" s="168">
        <v>3.84</v>
      </c>
      <c r="G575" s="167" t="s">
        <v>1260</v>
      </c>
      <c r="H575" s="167" t="s">
        <v>1257</v>
      </c>
      <c r="I575" s="169">
        <v>64</v>
      </c>
    </row>
    <row r="576" spans="1:9">
      <c r="A576" s="165">
        <v>575</v>
      </c>
      <c r="B576" s="166" t="s">
        <v>1116</v>
      </c>
      <c r="C576" s="166" t="s">
        <v>1096</v>
      </c>
      <c r="D576" s="166" t="s">
        <v>1103</v>
      </c>
      <c r="E576" s="167">
        <v>6</v>
      </c>
      <c r="F576" s="168">
        <v>6.04</v>
      </c>
      <c r="G576" s="167" t="s">
        <v>1260</v>
      </c>
      <c r="H576" s="167" t="s">
        <v>1257</v>
      </c>
      <c r="I576" s="169">
        <v>53</v>
      </c>
    </row>
    <row r="577" spans="1:9">
      <c r="A577" s="165">
        <v>576</v>
      </c>
      <c r="B577" s="166" t="s">
        <v>1124</v>
      </c>
      <c r="C577" s="166" t="s">
        <v>1113</v>
      </c>
      <c r="D577" s="166" t="s">
        <v>1111</v>
      </c>
      <c r="E577" s="167">
        <v>7</v>
      </c>
      <c r="F577" s="168">
        <v>5.0199999999999996</v>
      </c>
      <c r="G577" s="167" t="s">
        <v>1259</v>
      </c>
      <c r="H577" s="167" t="s">
        <v>1257</v>
      </c>
      <c r="I577" s="169">
        <v>28</v>
      </c>
    </row>
    <row r="578" spans="1:9">
      <c r="A578" s="165">
        <v>577</v>
      </c>
      <c r="B578" s="166" t="s">
        <v>1106</v>
      </c>
      <c r="C578" s="166" t="s">
        <v>1096</v>
      </c>
      <c r="D578" s="166" t="s">
        <v>1097</v>
      </c>
      <c r="E578" s="167">
        <v>7</v>
      </c>
      <c r="F578" s="168">
        <v>7.55</v>
      </c>
      <c r="G578" s="167" t="s">
        <v>1260</v>
      </c>
      <c r="H578" s="167" t="s">
        <v>1257</v>
      </c>
      <c r="I578" s="169">
        <v>52</v>
      </c>
    </row>
    <row r="579" spans="1:9">
      <c r="A579" s="165">
        <v>578</v>
      </c>
      <c r="B579" s="166" t="s">
        <v>1118</v>
      </c>
      <c r="C579" s="166" t="s">
        <v>1099</v>
      </c>
      <c r="D579" s="166" t="s">
        <v>1111</v>
      </c>
      <c r="E579" s="167">
        <v>6</v>
      </c>
      <c r="F579" s="168">
        <v>5.36</v>
      </c>
      <c r="G579" s="167" t="s">
        <v>1260</v>
      </c>
      <c r="H579" s="167" t="s">
        <v>1256</v>
      </c>
      <c r="I579" s="169">
        <v>41</v>
      </c>
    </row>
    <row r="580" spans="1:9">
      <c r="A580" s="165">
        <v>579</v>
      </c>
      <c r="B580" s="166" t="s">
        <v>1123</v>
      </c>
      <c r="C580" s="166" t="s">
        <v>1099</v>
      </c>
      <c r="D580" s="166" t="s">
        <v>1105</v>
      </c>
      <c r="E580" s="167">
        <v>2</v>
      </c>
      <c r="F580" s="168">
        <v>6.73</v>
      </c>
      <c r="G580" s="167" t="s">
        <v>1260</v>
      </c>
      <c r="H580" s="167" t="s">
        <v>1257</v>
      </c>
      <c r="I580" s="169">
        <v>71</v>
      </c>
    </row>
    <row r="581" spans="1:9">
      <c r="A581" s="165">
        <v>580</v>
      </c>
      <c r="B581" s="166" t="s">
        <v>1121</v>
      </c>
      <c r="C581" s="166" t="s">
        <v>1099</v>
      </c>
      <c r="D581" s="166" t="s">
        <v>1097</v>
      </c>
      <c r="E581" s="167">
        <v>9</v>
      </c>
      <c r="F581" s="168">
        <v>3.58</v>
      </c>
      <c r="G581" s="167" t="s">
        <v>1260</v>
      </c>
      <c r="H581" s="167" t="s">
        <v>1257</v>
      </c>
      <c r="I581" s="169">
        <v>34</v>
      </c>
    </row>
    <row r="582" spans="1:9">
      <c r="A582" s="165">
        <v>581</v>
      </c>
      <c r="B582" s="166" t="s">
        <v>1128</v>
      </c>
      <c r="C582" s="166" t="s">
        <v>1099</v>
      </c>
      <c r="D582" s="166" t="s">
        <v>1111</v>
      </c>
      <c r="E582" s="167">
        <v>4</v>
      </c>
      <c r="F582" s="168">
        <v>5.07</v>
      </c>
      <c r="G582" s="167" t="s">
        <v>1260</v>
      </c>
      <c r="H582" s="167" t="s">
        <v>1257</v>
      </c>
      <c r="I582" s="169">
        <v>47</v>
      </c>
    </row>
    <row r="583" spans="1:9">
      <c r="A583" s="165">
        <v>582</v>
      </c>
      <c r="B583" s="166" t="s">
        <v>1107</v>
      </c>
      <c r="C583" s="166" t="s">
        <v>1096</v>
      </c>
      <c r="D583" s="166" t="s">
        <v>1105</v>
      </c>
      <c r="E583" s="167">
        <v>8</v>
      </c>
      <c r="F583" s="168">
        <v>7.85</v>
      </c>
      <c r="G583" s="167" t="s">
        <v>1260</v>
      </c>
      <c r="H583" s="167" t="s">
        <v>1256</v>
      </c>
      <c r="I583" s="169">
        <v>58</v>
      </c>
    </row>
    <row r="584" spans="1:9">
      <c r="A584" s="165">
        <v>583</v>
      </c>
      <c r="B584" s="166" t="s">
        <v>1129</v>
      </c>
      <c r="C584" s="166" t="s">
        <v>1096</v>
      </c>
      <c r="D584" s="166" t="s">
        <v>1105</v>
      </c>
      <c r="E584" s="167">
        <v>10</v>
      </c>
      <c r="F584" s="168">
        <v>3.92</v>
      </c>
      <c r="G584" s="167" t="s">
        <v>1260</v>
      </c>
      <c r="H584" s="167" t="s">
        <v>1257</v>
      </c>
      <c r="I584" s="169">
        <v>20</v>
      </c>
    </row>
    <row r="585" spans="1:9">
      <c r="A585" s="165">
        <v>584</v>
      </c>
      <c r="B585" s="166" t="s">
        <v>1115</v>
      </c>
      <c r="C585" s="166" t="s">
        <v>1096</v>
      </c>
      <c r="D585" s="166" t="s">
        <v>1103</v>
      </c>
      <c r="E585" s="167">
        <v>6</v>
      </c>
      <c r="F585" s="168">
        <v>8.7799999999999994</v>
      </c>
      <c r="G585" s="167" t="s">
        <v>1260</v>
      </c>
      <c r="H585" s="167" t="s">
        <v>1257</v>
      </c>
      <c r="I585" s="169">
        <v>36</v>
      </c>
    </row>
    <row r="586" spans="1:9">
      <c r="A586" s="165">
        <v>585</v>
      </c>
      <c r="B586" s="166" t="s">
        <v>1110</v>
      </c>
      <c r="C586" s="166" t="s">
        <v>1096</v>
      </c>
      <c r="D586" s="166" t="s">
        <v>1097</v>
      </c>
      <c r="E586" s="167">
        <v>5</v>
      </c>
      <c r="F586" s="168">
        <v>6.09</v>
      </c>
      <c r="G586" s="167" t="s">
        <v>1260</v>
      </c>
      <c r="H586" s="167" t="s">
        <v>1257</v>
      </c>
      <c r="I586" s="169">
        <v>56</v>
      </c>
    </row>
    <row r="587" spans="1:9">
      <c r="A587" s="165">
        <v>586</v>
      </c>
      <c r="B587" s="166" t="s">
        <v>1140</v>
      </c>
      <c r="C587" s="166" t="s">
        <v>1102</v>
      </c>
      <c r="D587" s="166" t="s">
        <v>1105</v>
      </c>
      <c r="E587" s="167">
        <v>4</v>
      </c>
      <c r="F587" s="168">
        <v>1.04</v>
      </c>
      <c r="G587" s="167" t="s">
        <v>1260</v>
      </c>
      <c r="H587" s="167" t="s">
        <v>1257</v>
      </c>
      <c r="I587" s="169">
        <v>58</v>
      </c>
    </row>
    <row r="588" spans="1:9">
      <c r="A588" s="165">
        <v>587</v>
      </c>
      <c r="B588" s="166" t="s">
        <v>1138</v>
      </c>
      <c r="C588" s="166" t="s">
        <v>1096</v>
      </c>
      <c r="D588" s="166" t="s">
        <v>1097</v>
      </c>
      <c r="E588" s="167">
        <v>7</v>
      </c>
      <c r="F588" s="168">
        <v>2.81</v>
      </c>
      <c r="G588" s="167" t="s">
        <v>1259</v>
      </c>
      <c r="H588" s="167" t="s">
        <v>1257</v>
      </c>
      <c r="I588" s="169">
        <v>53</v>
      </c>
    </row>
    <row r="589" spans="1:9">
      <c r="A589" s="165">
        <v>588</v>
      </c>
      <c r="B589" s="166" t="s">
        <v>1141</v>
      </c>
      <c r="C589" s="166" t="s">
        <v>1096</v>
      </c>
      <c r="D589" s="166" t="s">
        <v>1097</v>
      </c>
      <c r="E589" s="167">
        <v>3</v>
      </c>
      <c r="F589" s="168">
        <v>5.31</v>
      </c>
      <c r="G589" s="167" t="s">
        <v>1259</v>
      </c>
      <c r="H589" s="167" t="s">
        <v>1257</v>
      </c>
      <c r="I589" s="169">
        <v>61</v>
      </c>
    </row>
    <row r="590" spans="1:9">
      <c r="A590" s="165">
        <v>589</v>
      </c>
      <c r="B590" s="166" t="s">
        <v>1117</v>
      </c>
      <c r="C590" s="166" t="s">
        <v>1099</v>
      </c>
      <c r="D590" s="166" t="s">
        <v>1105</v>
      </c>
      <c r="E590" s="167">
        <v>8</v>
      </c>
      <c r="F590" s="168">
        <v>6.17</v>
      </c>
      <c r="G590" s="167" t="s">
        <v>1260</v>
      </c>
      <c r="H590" s="167" t="s">
        <v>1257</v>
      </c>
      <c r="I590" s="169">
        <v>24</v>
      </c>
    </row>
    <row r="591" spans="1:9">
      <c r="A591" s="165">
        <v>590</v>
      </c>
      <c r="B591" s="166" t="s">
        <v>1142</v>
      </c>
      <c r="C591" s="166" t="s">
        <v>1099</v>
      </c>
      <c r="D591" s="166" t="s">
        <v>1103</v>
      </c>
      <c r="E591" s="167">
        <v>7</v>
      </c>
      <c r="F591" s="168">
        <v>4.4000000000000004</v>
      </c>
      <c r="G591" s="167" t="s">
        <v>1260</v>
      </c>
      <c r="H591" s="167" t="s">
        <v>1257</v>
      </c>
      <c r="I591" s="169">
        <v>51</v>
      </c>
    </row>
    <row r="592" spans="1:9">
      <c r="A592" s="165">
        <v>591</v>
      </c>
      <c r="B592" s="166" t="s">
        <v>1117</v>
      </c>
      <c r="C592" s="166" t="s">
        <v>1099</v>
      </c>
      <c r="D592" s="166" t="s">
        <v>1103</v>
      </c>
      <c r="E592" s="167">
        <v>10</v>
      </c>
      <c r="F592" s="168">
        <v>2.42</v>
      </c>
      <c r="G592" s="167" t="s">
        <v>1259</v>
      </c>
      <c r="H592" s="167" t="s">
        <v>1257</v>
      </c>
      <c r="I592" s="169">
        <v>40</v>
      </c>
    </row>
    <row r="593" spans="1:9">
      <c r="A593" s="165">
        <v>592</v>
      </c>
      <c r="B593" s="166" t="s">
        <v>1125</v>
      </c>
      <c r="C593" s="166" t="s">
        <v>1096</v>
      </c>
      <c r="D593" s="166" t="s">
        <v>1103</v>
      </c>
      <c r="E593" s="167">
        <v>5</v>
      </c>
      <c r="F593" s="168">
        <v>4.21</v>
      </c>
      <c r="G593" s="167" t="s">
        <v>1260</v>
      </c>
      <c r="H593" s="167" t="s">
        <v>1257</v>
      </c>
      <c r="I593" s="169">
        <v>29</v>
      </c>
    </row>
    <row r="594" spans="1:9">
      <c r="A594" s="165">
        <v>593</v>
      </c>
      <c r="B594" s="166" t="s">
        <v>1127</v>
      </c>
      <c r="C594" s="166" t="s">
        <v>1096</v>
      </c>
      <c r="D594" s="166" t="s">
        <v>1111</v>
      </c>
      <c r="E594" s="167">
        <v>5</v>
      </c>
      <c r="F594" s="168">
        <v>8.44</v>
      </c>
      <c r="G594" s="167" t="s">
        <v>1259</v>
      </c>
      <c r="H594" s="167" t="s">
        <v>1257</v>
      </c>
      <c r="I594" s="169">
        <v>37</v>
      </c>
    </row>
    <row r="595" spans="1:9">
      <c r="A595" s="165">
        <v>594</v>
      </c>
      <c r="B595" s="166" t="s">
        <v>1135</v>
      </c>
      <c r="C595" s="166" t="s">
        <v>1102</v>
      </c>
      <c r="D595" s="166" t="s">
        <v>1111</v>
      </c>
      <c r="E595" s="167">
        <v>5</v>
      </c>
      <c r="F595" s="168">
        <v>5.93</v>
      </c>
      <c r="G595" s="167" t="s">
        <v>1260</v>
      </c>
      <c r="H595" s="167" t="s">
        <v>1257</v>
      </c>
      <c r="I595" s="169">
        <v>46</v>
      </c>
    </row>
    <row r="596" spans="1:9">
      <c r="A596" s="165">
        <v>595</v>
      </c>
      <c r="B596" s="166" t="s">
        <v>1106</v>
      </c>
      <c r="C596" s="166" t="s">
        <v>1096</v>
      </c>
      <c r="D596" s="166" t="s">
        <v>1103</v>
      </c>
      <c r="E596" s="167">
        <v>1</v>
      </c>
      <c r="F596" s="168">
        <v>7.39</v>
      </c>
      <c r="G596" s="167" t="s">
        <v>1259</v>
      </c>
      <c r="H596" s="167" t="s">
        <v>1257</v>
      </c>
      <c r="I596" s="169">
        <v>68</v>
      </c>
    </row>
    <row r="597" spans="1:9">
      <c r="A597" s="165">
        <v>596</v>
      </c>
      <c r="B597" s="166" t="s">
        <v>1129</v>
      </c>
      <c r="C597" s="166" t="s">
        <v>1096</v>
      </c>
      <c r="D597" s="166" t="s">
        <v>1097</v>
      </c>
      <c r="E597" s="167">
        <v>10</v>
      </c>
      <c r="F597" s="168">
        <v>9.18</v>
      </c>
      <c r="G597" s="167" t="s">
        <v>1260</v>
      </c>
      <c r="H597" s="167" t="s">
        <v>1256</v>
      </c>
      <c r="I597" s="169">
        <v>49</v>
      </c>
    </row>
    <row r="598" spans="1:9">
      <c r="A598" s="165">
        <v>597</v>
      </c>
      <c r="B598" s="166" t="s">
        <v>1101</v>
      </c>
      <c r="C598" s="166" t="s">
        <v>1102</v>
      </c>
      <c r="D598" s="166" t="s">
        <v>1103</v>
      </c>
      <c r="E598" s="167">
        <v>8</v>
      </c>
      <c r="F598" s="168">
        <v>7.72</v>
      </c>
      <c r="G598" s="167" t="s">
        <v>1260</v>
      </c>
      <c r="H598" s="167" t="s">
        <v>1257</v>
      </c>
      <c r="I598" s="169">
        <v>27</v>
      </c>
    </row>
    <row r="599" spans="1:9">
      <c r="A599" s="165">
        <v>598</v>
      </c>
      <c r="B599" s="166" t="s">
        <v>1138</v>
      </c>
      <c r="C599" s="166" t="s">
        <v>1096</v>
      </c>
      <c r="D599" s="166" t="s">
        <v>1103</v>
      </c>
      <c r="E599" s="167">
        <v>8</v>
      </c>
      <c r="F599" s="168">
        <v>2.64</v>
      </c>
      <c r="G599" s="167" t="s">
        <v>1260</v>
      </c>
      <c r="H599" s="167" t="s">
        <v>1257</v>
      </c>
      <c r="I599" s="169">
        <v>22</v>
      </c>
    </row>
    <row r="600" spans="1:9">
      <c r="A600" s="165">
        <v>599</v>
      </c>
      <c r="B600" s="166" t="s">
        <v>1101</v>
      </c>
      <c r="C600" s="166" t="s">
        <v>1102</v>
      </c>
      <c r="D600" s="166" t="s">
        <v>1103</v>
      </c>
      <c r="E600" s="167">
        <v>3</v>
      </c>
      <c r="F600" s="168">
        <v>3.64</v>
      </c>
      <c r="G600" s="167" t="s">
        <v>1260</v>
      </c>
      <c r="H600" s="167" t="s">
        <v>1257</v>
      </c>
      <c r="I600" s="169">
        <v>71</v>
      </c>
    </row>
    <row r="601" spans="1:9">
      <c r="A601" s="165">
        <v>600</v>
      </c>
      <c r="B601" s="166" t="s">
        <v>1129</v>
      </c>
      <c r="C601" s="166" t="s">
        <v>1096</v>
      </c>
      <c r="D601" s="166" t="s">
        <v>1103</v>
      </c>
      <c r="E601" s="167">
        <v>10</v>
      </c>
      <c r="F601" s="168">
        <v>3.97</v>
      </c>
      <c r="G601" s="167" t="s">
        <v>1260</v>
      </c>
      <c r="H601" s="167" t="s">
        <v>1257</v>
      </c>
      <c r="I601" s="169">
        <v>48</v>
      </c>
    </row>
    <row r="602" spans="1:9">
      <c r="A602" s="165">
        <v>601</v>
      </c>
      <c r="B602" s="166" t="s">
        <v>1141</v>
      </c>
      <c r="C602" s="166" t="s">
        <v>1096</v>
      </c>
      <c r="D602" s="166" t="s">
        <v>1103</v>
      </c>
      <c r="E602" s="167">
        <v>4</v>
      </c>
      <c r="F602" s="168">
        <v>3.35</v>
      </c>
      <c r="G602" s="167" t="s">
        <v>1260</v>
      </c>
      <c r="H602" s="167" t="s">
        <v>1256</v>
      </c>
      <c r="I602" s="169">
        <v>28</v>
      </c>
    </row>
    <row r="603" spans="1:9">
      <c r="A603" s="165">
        <v>602</v>
      </c>
      <c r="B603" s="166" t="s">
        <v>1119</v>
      </c>
      <c r="C603" s="166" t="s">
        <v>1096</v>
      </c>
      <c r="D603" s="166" t="s">
        <v>1097</v>
      </c>
      <c r="E603" s="167">
        <v>9</v>
      </c>
      <c r="F603" s="168">
        <v>1.96</v>
      </c>
      <c r="G603" s="167" t="s">
        <v>1259</v>
      </c>
      <c r="H603" s="167" t="s">
        <v>1257</v>
      </c>
      <c r="I603" s="169">
        <v>76</v>
      </c>
    </row>
    <row r="604" spans="1:9">
      <c r="A604" s="165">
        <v>603</v>
      </c>
      <c r="B604" s="166" t="s">
        <v>1121</v>
      </c>
      <c r="C604" s="166" t="s">
        <v>1099</v>
      </c>
      <c r="D604" s="166" t="s">
        <v>1097</v>
      </c>
      <c r="E604" s="167">
        <v>4</v>
      </c>
      <c r="F604" s="168">
        <v>7.42</v>
      </c>
      <c r="G604" s="167" t="s">
        <v>1259</v>
      </c>
      <c r="H604" s="167" t="s">
        <v>1257</v>
      </c>
      <c r="I604" s="169">
        <v>50</v>
      </c>
    </row>
    <row r="605" spans="1:9">
      <c r="A605" s="165">
        <v>604</v>
      </c>
      <c r="B605" s="166" t="s">
        <v>1107</v>
      </c>
      <c r="C605" s="166" t="s">
        <v>1096</v>
      </c>
      <c r="D605" s="166" t="s">
        <v>1103</v>
      </c>
      <c r="E605" s="167">
        <v>2</v>
      </c>
      <c r="F605" s="168">
        <v>9.75</v>
      </c>
      <c r="G605" s="167" t="s">
        <v>1260</v>
      </c>
      <c r="H605" s="167" t="s">
        <v>1257</v>
      </c>
      <c r="I605" s="169">
        <v>77</v>
      </c>
    </row>
    <row r="606" spans="1:9">
      <c r="A606" s="165">
        <v>605</v>
      </c>
      <c r="B606" s="166" t="s">
        <v>205</v>
      </c>
      <c r="C606" s="166" t="s">
        <v>1096</v>
      </c>
      <c r="D606" s="166" t="s">
        <v>1105</v>
      </c>
      <c r="E606" s="167">
        <v>9</v>
      </c>
      <c r="F606" s="168">
        <v>5.12</v>
      </c>
      <c r="G606" s="167" t="s">
        <v>1260</v>
      </c>
      <c r="H606" s="167" t="s">
        <v>1257</v>
      </c>
      <c r="I606" s="169">
        <v>47</v>
      </c>
    </row>
    <row r="607" spans="1:9">
      <c r="A607" s="165">
        <v>606</v>
      </c>
      <c r="B607" s="166" t="s">
        <v>206</v>
      </c>
      <c r="C607" s="166" t="s">
        <v>1096</v>
      </c>
      <c r="D607" s="166" t="s">
        <v>1105</v>
      </c>
      <c r="E607" s="167">
        <v>5</v>
      </c>
      <c r="F607" s="168">
        <v>6.53</v>
      </c>
      <c r="G607" s="167" t="s">
        <v>1259</v>
      </c>
      <c r="H607" s="167" t="s">
        <v>1256</v>
      </c>
      <c r="I607" s="169">
        <v>30</v>
      </c>
    </row>
    <row r="608" spans="1:9">
      <c r="A608" s="165">
        <v>607</v>
      </c>
      <c r="B608" s="166" t="s">
        <v>1127</v>
      </c>
      <c r="C608" s="166" t="s">
        <v>1096</v>
      </c>
      <c r="D608" s="166" t="s">
        <v>1100</v>
      </c>
      <c r="E608" s="167">
        <v>1</v>
      </c>
      <c r="F608" s="168">
        <v>6.43</v>
      </c>
      <c r="G608" s="167" t="s">
        <v>1259</v>
      </c>
      <c r="H608" s="167" t="s">
        <v>1257</v>
      </c>
      <c r="I608" s="169">
        <v>65</v>
      </c>
    </row>
    <row r="609" spans="1:9">
      <c r="A609" s="165">
        <v>608</v>
      </c>
      <c r="B609" s="166" t="s">
        <v>1134</v>
      </c>
      <c r="C609" s="166" t="s">
        <v>1096</v>
      </c>
      <c r="D609" s="166" t="s">
        <v>1100</v>
      </c>
      <c r="E609" s="167">
        <v>9</v>
      </c>
      <c r="F609" s="168">
        <v>3.72</v>
      </c>
      <c r="G609" s="167" t="s">
        <v>1260</v>
      </c>
      <c r="H609" s="167" t="s">
        <v>1257</v>
      </c>
      <c r="I609" s="169">
        <v>60</v>
      </c>
    </row>
    <row r="610" spans="1:9">
      <c r="A610" s="165">
        <v>609</v>
      </c>
      <c r="B610" s="166" t="s">
        <v>1114</v>
      </c>
      <c r="C610" s="166" t="s">
        <v>1096</v>
      </c>
      <c r="D610" s="166" t="s">
        <v>1100</v>
      </c>
      <c r="E610" s="167">
        <v>2</v>
      </c>
      <c r="F610" s="168">
        <v>2.14</v>
      </c>
      <c r="G610" s="167" t="s">
        <v>1260</v>
      </c>
      <c r="H610" s="167" t="s">
        <v>1257</v>
      </c>
      <c r="I610" s="169">
        <v>52</v>
      </c>
    </row>
    <row r="611" spans="1:9">
      <c r="A611" s="165">
        <v>610</v>
      </c>
      <c r="B611" s="166" t="s">
        <v>1124</v>
      </c>
      <c r="C611" s="166" t="s">
        <v>1113</v>
      </c>
      <c r="D611" s="166" t="s">
        <v>1097</v>
      </c>
      <c r="E611" s="167">
        <v>2</v>
      </c>
      <c r="F611" s="168">
        <v>1.65</v>
      </c>
      <c r="G611" s="167" t="s">
        <v>1260</v>
      </c>
      <c r="H611" s="167" t="s">
        <v>1256</v>
      </c>
      <c r="I611" s="169">
        <v>62</v>
      </c>
    </row>
    <row r="612" spans="1:9">
      <c r="A612" s="165">
        <v>611</v>
      </c>
      <c r="B612" s="166" t="s">
        <v>1120</v>
      </c>
      <c r="C612" s="166" t="s">
        <v>1099</v>
      </c>
      <c r="D612" s="166" t="s">
        <v>1111</v>
      </c>
      <c r="E612" s="167">
        <v>7</v>
      </c>
      <c r="F612" s="168">
        <v>4.12</v>
      </c>
      <c r="G612" s="167" t="s">
        <v>1259</v>
      </c>
      <c r="H612" s="167" t="s">
        <v>1257</v>
      </c>
      <c r="I612" s="169">
        <v>42</v>
      </c>
    </row>
    <row r="613" spans="1:9">
      <c r="A613" s="165">
        <v>612</v>
      </c>
      <c r="B613" s="166" t="s">
        <v>1119</v>
      </c>
      <c r="C613" s="166" t="s">
        <v>1096</v>
      </c>
      <c r="D613" s="166" t="s">
        <v>1103</v>
      </c>
      <c r="E613" s="167">
        <v>3</v>
      </c>
      <c r="F613" s="168">
        <v>1.83</v>
      </c>
      <c r="G613" s="167" t="s">
        <v>1259</v>
      </c>
      <c r="H613" s="167" t="s">
        <v>1257</v>
      </c>
      <c r="I613" s="169">
        <v>57</v>
      </c>
    </row>
    <row r="614" spans="1:9">
      <c r="A614" s="165">
        <v>613</v>
      </c>
      <c r="B614" s="166" t="s">
        <v>1116</v>
      </c>
      <c r="C614" s="166" t="s">
        <v>1096</v>
      </c>
      <c r="D614" s="166" t="s">
        <v>1103</v>
      </c>
      <c r="E614" s="167">
        <v>3</v>
      </c>
      <c r="F614" s="168">
        <v>7.81</v>
      </c>
      <c r="G614" s="167" t="s">
        <v>1260</v>
      </c>
      <c r="H614" s="167" t="s">
        <v>1257</v>
      </c>
      <c r="I614" s="169">
        <v>44</v>
      </c>
    </row>
    <row r="615" spans="1:9">
      <c r="A615" s="165">
        <v>614</v>
      </c>
      <c r="B615" s="166" t="s">
        <v>1126</v>
      </c>
      <c r="C615" s="166" t="s">
        <v>1099</v>
      </c>
      <c r="D615" s="166" t="s">
        <v>1100</v>
      </c>
      <c r="E615" s="167">
        <v>4</v>
      </c>
      <c r="F615" s="168">
        <v>6.16</v>
      </c>
      <c r="G615" s="167" t="s">
        <v>1260</v>
      </c>
      <c r="H615" s="167" t="s">
        <v>1257</v>
      </c>
      <c r="I615" s="169">
        <v>54</v>
      </c>
    </row>
    <row r="616" spans="1:9">
      <c r="A616" s="165">
        <v>615</v>
      </c>
      <c r="B616" s="166" t="s">
        <v>1131</v>
      </c>
      <c r="C616" s="166" t="s">
        <v>1096</v>
      </c>
      <c r="D616" s="166" t="s">
        <v>1105</v>
      </c>
      <c r="E616" s="167">
        <v>3</v>
      </c>
      <c r="F616" s="168">
        <v>3.91</v>
      </c>
      <c r="G616" s="167" t="s">
        <v>1260</v>
      </c>
      <c r="H616" s="167" t="s">
        <v>1257</v>
      </c>
      <c r="I616" s="169">
        <v>74</v>
      </c>
    </row>
    <row r="617" spans="1:9">
      <c r="A617" s="165">
        <v>616</v>
      </c>
      <c r="B617" s="166" t="s">
        <v>1121</v>
      </c>
      <c r="C617" s="166" t="s">
        <v>1099</v>
      </c>
      <c r="D617" s="166" t="s">
        <v>1103</v>
      </c>
      <c r="E617" s="167">
        <v>5</v>
      </c>
      <c r="F617" s="168">
        <v>3.8</v>
      </c>
      <c r="G617" s="167" t="s">
        <v>1260</v>
      </c>
      <c r="H617" s="167" t="s">
        <v>1256</v>
      </c>
      <c r="I617" s="169">
        <v>61</v>
      </c>
    </row>
    <row r="618" spans="1:9">
      <c r="A618" s="165">
        <v>617</v>
      </c>
      <c r="B618" s="166" t="s">
        <v>1125</v>
      </c>
      <c r="C618" s="166" t="s">
        <v>1096</v>
      </c>
      <c r="D618" s="166" t="s">
        <v>1103</v>
      </c>
      <c r="E618" s="167">
        <v>10</v>
      </c>
      <c r="F618" s="168">
        <v>4.08</v>
      </c>
      <c r="G618" s="167" t="s">
        <v>1259</v>
      </c>
      <c r="H618" s="167" t="s">
        <v>1257</v>
      </c>
      <c r="I618" s="169">
        <v>27</v>
      </c>
    </row>
    <row r="619" spans="1:9">
      <c r="A619" s="165">
        <v>618</v>
      </c>
      <c r="B619" s="166" t="s">
        <v>1127</v>
      </c>
      <c r="C619" s="166" t="s">
        <v>1096</v>
      </c>
      <c r="D619" s="166" t="s">
        <v>1097</v>
      </c>
      <c r="E619" s="167">
        <v>7</v>
      </c>
      <c r="F619" s="168">
        <v>3.45</v>
      </c>
      <c r="G619" s="167" t="s">
        <v>1259</v>
      </c>
      <c r="H619" s="167" t="s">
        <v>1257</v>
      </c>
      <c r="I619" s="169">
        <v>59</v>
      </c>
    </row>
    <row r="620" spans="1:9">
      <c r="A620" s="165">
        <v>619</v>
      </c>
      <c r="B620" s="166" t="s">
        <v>1104</v>
      </c>
      <c r="C620" s="166" t="s">
        <v>1099</v>
      </c>
      <c r="D620" s="166" t="s">
        <v>1105</v>
      </c>
      <c r="E620" s="167">
        <v>1</v>
      </c>
      <c r="F620" s="168">
        <v>6.59</v>
      </c>
      <c r="G620" s="167" t="s">
        <v>1259</v>
      </c>
      <c r="H620" s="167" t="s">
        <v>1257</v>
      </c>
      <c r="I620" s="169">
        <v>63</v>
      </c>
    </row>
    <row r="621" spans="1:9">
      <c r="A621" s="165">
        <v>620</v>
      </c>
      <c r="B621" s="166" t="s">
        <v>1110</v>
      </c>
      <c r="C621" s="166" t="s">
        <v>1096</v>
      </c>
      <c r="D621" s="166" t="s">
        <v>1111</v>
      </c>
      <c r="E621" s="167">
        <v>7</v>
      </c>
      <c r="F621" s="168">
        <v>4.96</v>
      </c>
      <c r="G621" s="167" t="s">
        <v>1260</v>
      </c>
      <c r="H621" s="167" t="s">
        <v>1257</v>
      </c>
      <c r="I621" s="169">
        <v>55</v>
      </c>
    </row>
    <row r="622" spans="1:9">
      <c r="A622" s="165">
        <v>621</v>
      </c>
      <c r="B622" s="166" t="s">
        <v>1112</v>
      </c>
      <c r="C622" s="166" t="s">
        <v>1113</v>
      </c>
      <c r="D622" s="166" t="s">
        <v>1097</v>
      </c>
      <c r="E622" s="167">
        <v>8</v>
      </c>
      <c r="F622" s="168">
        <v>8.35</v>
      </c>
      <c r="G622" s="167" t="s">
        <v>1260</v>
      </c>
      <c r="H622" s="167" t="s">
        <v>1256</v>
      </c>
      <c r="I622" s="169">
        <v>55</v>
      </c>
    </row>
    <row r="623" spans="1:9">
      <c r="A623" s="165">
        <v>622</v>
      </c>
      <c r="B623" s="166" t="s">
        <v>1116</v>
      </c>
      <c r="C623" s="166" t="s">
        <v>1096</v>
      </c>
      <c r="D623" s="166" t="s">
        <v>1100</v>
      </c>
      <c r="E623" s="167">
        <v>10</v>
      </c>
      <c r="F623" s="168">
        <v>4.33</v>
      </c>
      <c r="G623" s="167" t="s">
        <v>1260</v>
      </c>
      <c r="H623" s="167" t="s">
        <v>1257</v>
      </c>
      <c r="I623" s="169">
        <v>61</v>
      </c>
    </row>
    <row r="624" spans="1:9">
      <c r="A624" s="165">
        <v>623</v>
      </c>
      <c r="B624" s="166" t="s">
        <v>1136</v>
      </c>
      <c r="C624" s="166" t="s">
        <v>1096</v>
      </c>
      <c r="D624" s="166" t="s">
        <v>1105</v>
      </c>
      <c r="E624" s="167">
        <v>5</v>
      </c>
      <c r="F624" s="168">
        <v>7.17</v>
      </c>
      <c r="G624" s="167" t="s">
        <v>1259</v>
      </c>
      <c r="H624" s="167" t="s">
        <v>1257</v>
      </c>
      <c r="I624" s="169">
        <v>34</v>
      </c>
    </row>
    <row r="625" spans="1:9">
      <c r="A625" s="165">
        <v>624</v>
      </c>
      <c r="B625" s="166" t="s">
        <v>1142</v>
      </c>
      <c r="C625" s="166" t="s">
        <v>1099</v>
      </c>
      <c r="D625" s="166" t="s">
        <v>1103</v>
      </c>
      <c r="E625" s="167">
        <v>4</v>
      </c>
      <c r="F625" s="168">
        <v>4.68</v>
      </c>
      <c r="G625" s="167" t="s">
        <v>1260</v>
      </c>
      <c r="H625" s="167" t="s">
        <v>1257</v>
      </c>
      <c r="I625" s="169">
        <v>52</v>
      </c>
    </row>
    <row r="626" spans="1:9">
      <c r="A626" s="165">
        <v>625</v>
      </c>
      <c r="B626" s="166" t="s">
        <v>1116</v>
      </c>
      <c r="C626" s="166" t="s">
        <v>1096</v>
      </c>
      <c r="D626" s="166" t="s">
        <v>1103</v>
      </c>
      <c r="E626" s="167">
        <v>8</v>
      </c>
      <c r="F626" s="168">
        <v>6.08</v>
      </c>
      <c r="G626" s="167" t="s">
        <v>1260</v>
      </c>
      <c r="H626" s="167" t="s">
        <v>1256</v>
      </c>
      <c r="I626" s="169">
        <v>37</v>
      </c>
    </row>
    <row r="627" spans="1:9">
      <c r="A627" s="165">
        <v>626</v>
      </c>
      <c r="B627" s="166" t="s">
        <v>1114</v>
      </c>
      <c r="C627" s="166" t="s">
        <v>1096</v>
      </c>
      <c r="D627" s="166" t="s">
        <v>1105</v>
      </c>
      <c r="E627" s="167">
        <v>10</v>
      </c>
      <c r="F627" s="168">
        <v>5.22</v>
      </c>
      <c r="G627" s="167" t="s">
        <v>1260</v>
      </c>
      <c r="H627" s="167" t="s">
        <v>1257</v>
      </c>
      <c r="I627" s="169">
        <v>60</v>
      </c>
    </row>
    <row r="628" spans="1:9">
      <c r="A628" s="165">
        <v>627</v>
      </c>
      <c r="B628" s="166" t="s">
        <v>206</v>
      </c>
      <c r="C628" s="166" t="s">
        <v>1096</v>
      </c>
      <c r="D628" s="166" t="s">
        <v>1103</v>
      </c>
      <c r="E628" s="167">
        <v>10</v>
      </c>
      <c r="F628" s="168">
        <v>2.2400000000000002</v>
      </c>
      <c r="G628" s="167" t="s">
        <v>1259</v>
      </c>
      <c r="H628" s="167" t="s">
        <v>1257</v>
      </c>
      <c r="I628" s="169">
        <v>31</v>
      </c>
    </row>
    <row r="629" spans="1:9">
      <c r="A629" s="165">
        <v>628</v>
      </c>
      <c r="B629" s="166" t="s">
        <v>1133</v>
      </c>
      <c r="C629" s="166" t="s">
        <v>1096</v>
      </c>
      <c r="D629" s="166" t="s">
        <v>1105</v>
      </c>
      <c r="E629" s="167">
        <v>10</v>
      </c>
      <c r="F629" s="168">
        <v>3.06</v>
      </c>
      <c r="G629" s="167" t="s">
        <v>1260</v>
      </c>
      <c r="H629" s="167" t="s">
        <v>1257</v>
      </c>
      <c r="I629" s="169">
        <v>41</v>
      </c>
    </row>
    <row r="630" spans="1:9">
      <c r="A630" s="165">
        <v>629</v>
      </c>
      <c r="B630" s="166" t="s">
        <v>1130</v>
      </c>
      <c r="C630" s="166" t="s">
        <v>1099</v>
      </c>
      <c r="D630" s="166" t="s">
        <v>1111</v>
      </c>
      <c r="E630" s="167">
        <v>4</v>
      </c>
      <c r="F630" s="168">
        <v>8.2200000000000006</v>
      </c>
      <c r="G630" s="167" t="s">
        <v>1260</v>
      </c>
      <c r="H630" s="167" t="s">
        <v>1257</v>
      </c>
      <c r="I630" s="169">
        <v>57</v>
      </c>
    </row>
    <row r="631" spans="1:9">
      <c r="A631" s="165">
        <v>630</v>
      </c>
      <c r="B631" s="166" t="s">
        <v>1133</v>
      </c>
      <c r="C631" s="166" t="s">
        <v>1096</v>
      </c>
      <c r="D631" s="166" t="s">
        <v>1105</v>
      </c>
      <c r="E631" s="167">
        <v>6</v>
      </c>
      <c r="F631" s="168">
        <v>6.19</v>
      </c>
      <c r="G631" s="167" t="s">
        <v>1260</v>
      </c>
      <c r="H631" s="167" t="s">
        <v>1257</v>
      </c>
      <c r="I631" s="169">
        <v>34</v>
      </c>
    </row>
    <row r="632" spans="1:9">
      <c r="A632" s="165">
        <v>631</v>
      </c>
      <c r="B632" s="166" t="s">
        <v>206</v>
      </c>
      <c r="C632" s="166" t="s">
        <v>1096</v>
      </c>
      <c r="D632" s="166" t="s">
        <v>1100</v>
      </c>
      <c r="E632" s="167">
        <v>3</v>
      </c>
      <c r="F632" s="168">
        <v>8.84</v>
      </c>
      <c r="G632" s="167" t="s">
        <v>1259</v>
      </c>
      <c r="H632" s="167" t="s">
        <v>1257</v>
      </c>
      <c r="I632" s="169">
        <v>57</v>
      </c>
    </row>
    <row r="633" spans="1:9">
      <c r="A633" s="165">
        <v>632</v>
      </c>
      <c r="B633" s="166" t="s">
        <v>1137</v>
      </c>
      <c r="C633" s="166" t="s">
        <v>1099</v>
      </c>
      <c r="D633" s="166" t="s">
        <v>1111</v>
      </c>
      <c r="E633" s="167">
        <v>5</v>
      </c>
      <c r="F633" s="168">
        <v>5.52</v>
      </c>
      <c r="G633" s="167" t="s">
        <v>1260</v>
      </c>
      <c r="H633" s="167" t="s">
        <v>1257</v>
      </c>
      <c r="I633" s="169">
        <v>57</v>
      </c>
    </row>
    <row r="634" spans="1:9">
      <c r="A634" s="165">
        <v>633</v>
      </c>
      <c r="B634" s="166" t="s">
        <v>1118</v>
      </c>
      <c r="C634" s="166" t="s">
        <v>1099</v>
      </c>
      <c r="D634" s="166" t="s">
        <v>1103</v>
      </c>
      <c r="E634" s="167">
        <v>1</v>
      </c>
      <c r="F634" s="168">
        <v>9.5299999999999994</v>
      </c>
      <c r="G634" s="167" t="s">
        <v>1259</v>
      </c>
      <c r="H634" s="167" t="s">
        <v>1256</v>
      </c>
      <c r="I634" s="169">
        <v>26</v>
      </c>
    </row>
    <row r="635" spans="1:9">
      <c r="A635" s="165">
        <v>634</v>
      </c>
      <c r="B635" s="166" t="s">
        <v>1109</v>
      </c>
      <c r="C635" s="166" t="s">
        <v>1096</v>
      </c>
      <c r="D635" s="166" t="s">
        <v>1105</v>
      </c>
      <c r="E635" s="167">
        <v>9</v>
      </c>
      <c r="F635" s="168">
        <v>6.94</v>
      </c>
      <c r="G635" s="167" t="s">
        <v>1260</v>
      </c>
      <c r="H635" s="167" t="s">
        <v>1257</v>
      </c>
      <c r="I635" s="169">
        <v>57</v>
      </c>
    </row>
    <row r="636" spans="1:9">
      <c r="A636" s="165">
        <v>635</v>
      </c>
      <c r="B636" s="166" t="s">
        <v>1135</v>
      </c>
      <c r="C636" s="166" t="s">
        <v>1102</v>
      </c>
      <c r="D636" s="166" t="s">
        <v>1097</v>
      </c>
      <c r="E636" s="167">
        <v>2</v>
      </c>
      <c r="F636" s="168">
        <v>8.3800000000000008</v>
      </c>
      <c r="G636" s="167" t="s">
        <v>1260</v>
      </c>
      <c r="H636" s="167" t="s">
        <v>1257</v>
      </c>
      <c r="I636" s="169">
        <v>54</v>
      </c>
    </row>
    <row r="637" spans="1:9">
      <c r="A637" s="165">
        <v>636</v>
      </c>
      <c r="B637" s="166" t="s">
        <v>1125</v>
      </c>
      <c r="C637" s="166" t="s">
        <v>1096</v>
      </c>
      <c r="D637" s="166" t="s">
        <v>1105</v>
      </c>
      <c r="E637" s="167">
        <v>3</v>
      </c>
      <c r="F637" s="168">
        <v>8.84</v>
      </c>
      <c r="G637" s="167" t="s">
        <v>1260</v>
      </c>
      <c r="H637" s="167" t="s">
        <v>1256</v>
      </c>
      <c r="I637" s="169">
        <v>63</v>
      </c>
    </row>
    <row r="638" spans="1:9">
      <c r="A638" s="165">
        <v>637</v>
      </c>
      <c r="B638" s="166" t="s">
        <v>1124</v>
      </c>
      <c r="C638" s="166" t="s">
        <v>1113</v>
      </c>
      <c r="D638" s="166" t="s">
        <v>1100</v>
      </c>
      <c r="E638" s="167">
        <v>3</v>
      </c>
      <c r="F638" s="168">
        <v>4.5199999999999996</v>
      </c>
      <c r="G638" s="167" t="s">
        <v>1259</v>
      </c>
      <c r="H638" s="167" t="s">
        <v>1257</v>
      </c>
      <c r="I638" s="169">
        <v>46</v>
      </c>
    </row>
    <row r="639" spans="1:9">
      <c r="A639" s="165">
        <v>638</v>
      </c>
      <c r="B639" s="166" t="s">
        <v>1137</v>
      </c>
      <c r="C639" s="166" t="s">
        <v>1099</v>
      </c>
      <c r="D639" s="166" t="s">
        <v>1097</v>
      </c>
      <c r="E639" s="167">
        <v>2</v>
      </c>
      <c r="F639" s="168">
        <v>4.5199999999999996</v>
      </c>
      <c r="G639" s="167" t="s">
        <v>1259</v>
      </c>
      <c r="H639" s="167" t="s">
        <v>1256</v>
      </c>
      <c r="I639" s="169">
        <v>73</v>
      </c>
    </row>
    <row r="640" spans="1:9">
      <c r="A640" s="165">
        <v>639</v>
      </c>
      <c r="B640" s="166" t="s">
        <v>1128</v>
      </c>
      <c r="C640" s="166" t="s">
        <v>1099</v>
      </c>
      <c r="D640" s="166" t="s">
        <v>1105</v>
      </c>
      <c r="E640" s="167">
        <v>5</v>
      </c>
      <c r="F640" s="168">
        <v>1.95</v>
      </c>
      <c r="G640" s="167" t="s">
        <v>1260</v>
      </c>
      <c r="H640" s="167" t="s">
        <v>1257</v>
      </c>
      <c r="I640" s="169">
        <v>28</v>
      </c>
    </row>
    <row r="641" spans="1:9">
      <c r="A641" s="165">
        <v>640</v>
      </c>
      <c r="B641" s="166" t="s">
        <v>1121</v>
      </c>
      <c r="C641" s="166" t="s">
        <v>1099</v>
      </c>
      <c r="D641" s="166" t="s">
        <v>1100</v>
      </c>
      <c r="E641" s="167">
        <v>10</v>
      </c>
      <c r="F641" s="168">
        <v>9.52</v>
      </c>
      <c r="G641" s="167" t="s">
        <v>1259</v>
      </c>
      <c r="H641" s="167" t="s">
        <v>1257</v>
      </c>
      <c r="I641" s="169">
        <v>60</v>
      </c>
    </row>
    <row r="642" spans="1:9">
      <c r="A642" s="165">
        <v>641</v>
      </c>
      <c r="B642" s="166" t="s">
        <v>1135</v>
      </c>
      <c r="C642" s="166" t="s">
        <v>1102</v>
      </c>
      <c r="D642" s="166" t="s">
        <v>1097</v>
      </c>
      <c r="E642" s="167">
        <v>4</v>
      </c>
      <c r="F642" s="168">
        <v>2.0099999999999998</v>
      </c>
      <c r="G642" s="167" t="s">
        <v>1260</v>
      </c>
      <c r="H642" s="167" t="s">
        <v>1257</v>
      </c>
      <c r="I642" s="169">
        <v>21</v>
      </c>
    </row>
    <row r="643" spans="1:9">
      <c r="A643" s="165">
        <v>642</v>
      </c>
      <c r="B643" s="166" t="s">
        <v>206</v>
      </c>
      <c r="C643" s="166" t="s">
        <v>1096</v>
      </c>
      <c r="D643" s="166" t="s">
        <v>1111</v>
      </c>
      <c r="E643" s="167">
        <v>5</v>
      </c>
      <c r="F643" s="168">
        <v>2.31</v>
      </c>
      <c r="G643" s="167" t="s">
        <v>1260</v>
      </c>
      <c r="H643" s="167" t="s">
        <v>1257</v>
      </c>
      <c r="I643" s="169">
        <v>43</v>
      </c>
    </row>
    <row r="644" spans="1:9">
      <c r="A644" s="165">
        <v>643</v>
      </c>
      <c r="B644" s="166" t="s">
        <v>1129</v>
      </c>
      <c r="C644" s="166" t="s">
        <v>1096</v>
      </c>
      <c r="D644" s="166" t="s">
        <v>1103</v>
      </c>
      <c r="E644" s="167">
        <v>9</v>
      </c>
      <c r="F644" s="168">
        <v>3.27</v>
      </c>
      <c r="G644" s="167" t="s">
        <v>1260</v>
      </c>
      <c r="H644" s="167" t="s">
        <v>1257</v>
      </c>
      <c r="I644" s="169">
        <v>38</v>
      </c>
    </row>
    <row r="645" spans="1:9">
      <c r="A645" s="165">
        <v>644</v>
      </c>
      <c r="B645" s="166" t="s">
        <v>1112</v>
      </c>
      <c r="C645" s="166" t="s">
        <v>1113</v>
      </c>
      <c r="D645" s="166" t="s">
        <v>1103</v>
      </c>
      <c r="E645" s="167">
        <v>9</v>
      </c>
      <c r="F645" s="168">
        <v>5.61</v>
      </c>
      <c r="G645" s="167" t="s">
        <v>1259</v>
      </c>
      <c r="H645" s="167" t="s">
        <v>1257</v>
      </c>
      <c r="I645" s="169">
        <v>43</v>
      </c>
    </row>
    <row r="646" spans="1:9">
      <c r="A646" s="165">
        <v>645</v>
      </c>
      <c r="B646" s="166" t="s">
        <v>1143</v>
      </c>
      <c r="C646" s="166" t="s">
        <v>1099</v>
      </c>
      <c r="D646" s="166" t="s">
        <v>1105</v>
      </c>
      <c r="E646" s="167">
        <v>5</v>
      </c>
      <c r="F646" s="168">
        <v>1.33</v>
      </c>
      <c r="G646" s="167" t="s">
        <v>1260</v>
      </c>
      <c r="H646" s="167" t="s">
        <v>1256</v>
      </c>
      <c r="I646" s="169">
        <v>61</v>
      </c>
    </row>
    <row r="647" spans="1:9">
      <c r="A647" s="165">
        <v>646</v>
      </c>
      <c r="B647" s="166" t="s">
        <v>1118</v>
      </c>
      <c r="C647" s="166" t="s">
        <v>1099</v>
      </c>
      <c r="D647" s="166" t="s">
        <v>1097</v>
      </c>
      <c r="E647" s="167">
        <v>4</v>
      </c>
      <c r="F647" s="168">
        <v>3.08</v>
      </c>
      <c r="G647" s="167" t="s">
        <v>1259</v>
      </c>
      <c r="H647" s="167" t="s">
        <v>1257</v>
      </c>
      <c r="I647" s="169">
        <v>67</v>
      </c>
    </row>
    <row r="648" spans="1:9">
      <c r="A648" s="165">
        <v>647</v>
      </c>
      <c r="B648" s="166" t="s">
        <v>1135</v>
      </c>
      <c r="C648" s="166" t="s">
        <v>1102</v>
      </c>
      <c r="D648" s="166" t="s">
        <v>1103</v>
      </c>
      <c r="E648" s="167">
        <v>8</v>
      </c>
      <c r="F648" s="168">
        <v>7</v>
      </c>
      <c r="G648" s="167" t="s">
        <v>1260</v>
      </c>
      <c r="H648" s="167" t="s">
        <v>1257</v>
      </c>
      <c r="I648" s="169">
        <v>37</v>
      </c>
    </row>
    <row r="649" spans="1:9">
      <c r="A649" s="165">
        <v>648</v>
      </c>
      <c r="B649" s="166" t="s">
        <v>1131</v>
      </c>
      <c r="C649" s="166" t="s">
        <v>1096</v>
      </c>
      <c r="D649" s="166" t="s">
        <v>1105</v>
      </c>
      <c r="E649" s="167">
        <v>8</v>
      </c>
      <c r="F649" s="168">
        <v>3.3</v>
      </c>
      <c r="G649" s="167" t="s">
        <v>1260</v>
      </c>
      <c r="H649" s="167" t="s">
        <v>1257</v>
      </c>
      <c r="I649" s="169">
        <v>60</v>
      </c>
    </row>
    <row r="650" spans="1:9">
      <c r="A650" s="165">
        <v>649</v>
      </c>
      <c r="B650" s="166" t="s">
        <v>205</v>
      </c>
      <c r="C650" s="166" t="s">
        <v>1096</v>
      </c>
      <c r="D650" s="166" t="s">
        <v>1097</v>
      </c>
      <c r="E650" s="167">
        <v>2</v>
      </c>
      <c r="F650" s="168">
        <v>9.83</v>
      </c>
      <c r="G650" s="167" t="s">
        <v>1260</v>
      </c>
      <c r="H650" s="167" t="s">
        <v>1257</v>
      </c>
      <c r="I650" s="169">
        <v>40</v>
      </c>
    </row>
    <row r="651" spans="1:9">
      <c r="A651" s="165">
        <v>650</v>
      </c>
      <c r="B651" s="166" t="s">
        <v>1134</v>
      </c>
      <c r="C651" s="166" t="s">
        <v>1096</v>
      </c>
      <c r="D651" s="166" t="s">
        <v>1103</v>
      </c>
      <c r="E651" s="167">
        <v>7</v>
      </c>
      <c r="F651" s="168">
        <v>5.58</v>
      </c>
      <c r="G651" s="167" t="s">
        <v>1260</v>
      </c>
      <c r="H651" s="167" t="s">
        <v>1257</v>
      </c>
      <c r="I651" s="169">
        <v>55</v>
      </c>
    </row>
    <row r="652" spans="1:9">
      <c r="A652" s="165">
        <v>651</v>
      </c>
      <c r="B652" s="166" t="s">
        <v>1110</v>
      </c>
      <c r="C652" s="166" t="s">
        <v>1096</v>
      </c>
      <c r="D652" s="166" t="s">
        <v>1100</v>
      </c>
      <c r="E652" s="167">
        <v>3</v>
      </c>
      <c r="F652" s="168">
        <v>9.2100000000000009</v>
      </c>
      <c r="G652" s="167" t="s">
        <v>1260</v>
      </c>
      <c r="H652" s="167" t="s">
        <v>1257</v>
      </c>
      <c r="I652" s="169">
        <v>50</v>
      </c>
    </row>
    <row r="653" spans="1:9">
      <c r="A653" s="165">
        <v>652</v>
      </c>
      <c r="B653" s="166" t="s">
        <v>1115</v>
      </c>
      <c r="C653" s="166" t="s">
        <v>1096</v>
      </c>
      <c r="D653" s="166" t="s">
        <v>1103</v>
      </c>
      <c r="E653" s="167">
        <v>2</v>
      </c>
      <c r="F653" s="168">
        <v>6.39</v>
      </c>
      <c r="G653" s="167" t="s">
        <v>1259</v>
      </c>
      <c r="H653" s="167" t="s">
        <v>1257</v>
      </c>
      <c r="I653" s="169">
        <v>51</v>
      </c>
    </row>
    <row r="654" spans="1:9">
      <c r="A654" s="165">
        <v>653</v>
      </c>
      <c r="B654" s="166" t="s">
        <v>1133</v>
      </c>
      <c r="C654" s="166" t="s">
        <v>1096</v>
      </c>
      <c r="D654" s="166" t="s">
        <v>1103</v>
      </c>
      <c r="E654" s="167">
        <v>2</v>
      </c>
      <c r="F654" s="168">
        <v>3.78</v>
      </c>
      <c r="G654" s="167" t="s">
        <v>1260</v>
      </c>
      <c r="H654" s="167" t="s">
        <v>1257</v>
      </c>
      <c r="I654" s="169">
        <v>31</v>
      </c>
    </row>
    <row r="655" spans="1:9">
      <c r="A655" s="165">
        <v>654</v>
      </c>
      <c r="B655" s="166" t="s">
        <v>1143</v>
      </c>
      <c r="C655" s="166" t="s">
        <v>1099</v>
      </c>
      <c r="D655" s="166" t="s">
        <v>1100</v>
      </c>
      <c r="E655" s="167">
        <v>7</v>
      </c>
      <c r="F655" s="168">
        <v>8.65</v>
      </c>
      <c r="G655" s="167" t="s">
        <v>1260</v>
      </c>
      <c r="H655" s="167" t="s">
        <v>1256</v>
      </c>
      <c r="I655" s="169">
        <v>21</v>
      </c>
    </row>
    <row r="656" spans="1:9">
      <c r="A656" s="165">
        <v>655</v>
      </c>
      <c r="B656" s="166" t="s">
        <v>1139</v>
      </c>
      <c r="C656" s="166" t="s">
        <v>1099</v>
      </c>
      <c r="D656" s="166" t="s">
        <v>1100</v>
      </c>
      <c r="E656" s="167">
        <v>10</v>
      </c>
      <c r="F656" s="168">
        <v>6.96</v>
      </c>
      <c r="G656" s="167" t="s">
        <v>1260</v>
      </c>
      <c r="H656" s="167" t="s">
        <v>1257</v>
      </c>
      <c r="I656" s="169">
        <v>56</v>
      </c>
    </row>
    <row r="657" spans="1:9">
      <c r="A657" s="165">
        <v>656</v>
      </c>
      <c r="B657" s="166" t="s">
        <v>1131</v>
      </c>
      <c r="C657" s="166" t="s">
        <v>1096</v>
      </c>
      <c r="D657" s="166" t="s">
        <v>1105</v>
      </c>
      <c r="E657" s="167">
        <v>2</v>
      </c>
      <c r="F657" s="168">
        <v>4.97</v>
      </c>
      <c r="G657" s="167" t="s">
        <v>1260</v>
      </c>
      <c r="H657" s="167" t="s">
        <v>1256</v>
      </c>
      <c r="I657" s="169">
        <v>63</v>
      </c>
    </row>
    <row r="658" spans="1:9">
      <c r="A658" s="165">
        <v>657</v>
      </c>
      <c r="B658" s="166" t="s">
        <v>1108</v>
      </c>
      <c r="C658" s="166" t="s">
        <v>1096</v>
      </c>
      <c r="D658" s="166" t="s">
        <v>1103</v>
      </c>
      <c r="E658" s="167">
        <v>7</v>
      </c>
      <c r="F658" s="168">
        <v>3.27</v>
      </c>
      <c r="G658" s="167" t="s">
        <v>1259</v>
      </c>
      <c r="H658" s="167" t="s">
        <v>1257</v>
      </c>
      <c r="I658" s="169">
        <v>26</v>
      </c>
    </row>
    <row r="659" spans="1:9">
      <c r="A659" s="165">
        <v>658</v>
      </c>
      <c r="B659" s="166" t="s">
        <v>1139</v>
      </c>
      <c r="C659" s="166" t="s">
        <v>1099</v>
      </c>
      <c r="D659" s="166" t="s">
        <v>1097</v>
      </c>
      <c r="E659" s="167">
        <v>8</v>
      </c>
      <c r="F659" s="168">
        <v>8.81</v>
      </c>
      <c r="G659" s="167" t="s">
        <v>1260</v>
      </c>
      <c r="H659" s="167" t="s">
        <v>1257</v>
      </c>
      <c r="I659" s="169">
        <v>35</v>
      </c>
    </row>
    <row r="660" spans="1:9">
      <c r="A660" s="165">
        <v>659</v>
      </c>
      <c r="B660" s="166" t="s">
        <v>1125</v>
      </c>
      <c r="C660" s="166" t="s">
        <v>1096</v>
      </c>
      <c r="D660" s="166" t="s">
        <v>1111</v>
      </c>
      <c r="E660" s="167">
        <v>9</v>
      </c>
      <c r="F660" s="168">
        <v>6.64</v>
      </c>
      <c r="G660" s="167" t="s">
        <v>1260</v>
      </c>
      <c r="H660" s="167" t="s">
        <v>1256</v>
      </c>
      <c r="I660" s="169">
        <v>62</v>
      </c>
    </row>
    <row r="661" spans="1:9">
      <c r="A661" s="165">
        <v>660</v>
      </c>
      <c r="B661" s="166" t="s">
        <v>1106</v>
      </c>
      <c r="C661" s="166" t="s">
        <v>1096</v>
      </c>
      <c r="D661" s="166" t="s">
        <v>1105</v>
      </c>
      <c r="E661" s="167">
        <v>7</v>
      </c>
      <c r="F661" s="168">
        <v>2.2599999999999998</v>
      </c>
      <c r="G661" s="167" t="s">
        <v>1259</v>
      </c>
      <c r="H661" s="167" t="s">
        <v>1257</v>
      </c>
      <c r="I661" s="169">
        <v>72</v>
      </c>
    </row>
    <row r="662" spans="1:9">
      <c r="A662" s="165">
        <v>661</v>
      </c>
      <c r="B662" s="166" t="s">
        <v>1121</v>
      </c>
      <c r="C662" s="166" t="s">
        <v>1099</v>
      </c>
      <c r="D662" s="166" t="s">
        <v>1103</v>
      </c>
      <c r="E662" s="167">
        <v>3</v>
      </c>
      <c r="F662" s="168">
        <v>8.6999999999999993</v>
      </c>
      <c r="G662" s="167" t="s">
        <v>1260</v>
      </c>
      <c r="H662" s="167" t="s">
        <v>1256</v>
      </c>
      <c r="I662" s="169">
        <v>20</v>
      </c>
    </row>
    <row r="663" spans="1:9">
      <c r="A663" s="165">
        <v>662</v>
      </c>
      <c r="B663" s="166" t="s">
        <v>1132</v>
      </c>
      <c r="C663" s="166" t="s">
        <v>1096</v>
      </c>
      <c r="D663" s="166" t="s">
        <v>1097</v>
      </c>
      <c r="E663" s="167">
        <v>6</v>
      </c>
      <c r="F663" s="168">
        <v>6.68</v>
      </c>
      <c r="G663" s="167" t="s">
        <v>1260</v>
      </c>
      <c r="H663" s="167" t="s">
        <v>1256</v>
      </c>
      <c r="I663" s="169">
        <v>47</v>
      </c>
    </row>
    <row r="664" spans="1:9">
      <c r="A664" s="165">
        <v>663</v>
      </c>
      <c r="B664" s="166" t="s">
        <v>1128</v>
      </c>
      <c r="C664" s="166" t="s">
        <v>1099</v>
      </c>
      <c r="D664" s="166" t="s">
        <v>1103</v>
      </c>
      <c r="E664" s="167">
        <v>2</v>
      </c>
      <c r="F664" s="168">
        <v>8.5500000000000007</v>
      </c>
      <c r="G664" s="167" t="s">
        <v>1260</v>
      </c>
      <c r="H664" s="167" t="s">
        <v>1257</v>
      </c>
      <c r="I664" s="169">
        <v>40</v>
      </c>
    </row>
    <row r="665" spans="1:9">
      <c r="A665" s="165">
        <v>664</v>
      </c>
      <c r="B665" s="166" t="s">
        <v>1135</v>
      </c>
      <c r="C665" s="166" t="s">
        <v>1102</v>
      </c>
      <c r="D665" s="166" t="s">
        <v>1097</v>
      </c>
      <c r="E665" s="167">
        <v>6</v>
      </c>
      <c r="F665" s="168">
        <v>9.14</v>
      </c>
      <c r="G665" s="167" t="s">
        <v>1259</v>
      </c>
      <c r="H665" s="167" t="s">
        <v>1256</v>
      </c>
      <c r="I665" s="169">
        <v>72</v>
      </c>
    </row>
    <row r="666" spans="1:9">
      <c r="A666" s="165">
        <v>665</v>
      </c>
      <c r="B666" s="166" t="s">
        <v>1144</v>
      </c>
      <c r="C666" s="166" t="s">
        <v>1096</v>
      </c>
      <c r="D666" s="166" t="s">
        <v>1111</v>
      </c>
      <c r="E666" s="167">
        <v>4</v>
      </c>
      <c r="F666" s="168">
        <v>3.64</v>
      </c>
      <c r="G666" s="167" t="s">
        <v>1260</v>
      </c>
      <c r="H666" s="167" t="s">
        <v>1257</v>
      </c>
      <c r="I666" s="169">
        <v>55</v>
      </c>
    </row>
    <row r="667" spans="1:9">
      <c r="A667" s="165">
        <v>666</v>
      </c>
      <c r="B667" s="166" t="s">
        <v>1104</v>
      </c>
      <c r="C667" s="166" t="s">
        <v>1099</v>
      </c>
      <c r="D667" s="166" t="s">
        <v>1097</v>
      </c>
      <c r="E667" s="167">
        <v>2</v>
      </c>
      <c r="F667" s="168">
        <v>5.43</v>
      </c>
      <c r="G667" s="167" t="s">
        <v>1259</v>
      </c>
      <c r="H667" s="167" t="s">
        <v>1257</v>
      </c>
      <c r="I667" s="169">
        <v>45</v>
      </c>
    </row>
    <row r="668" spans="1:9">
      <c r="A668" s="165">
        <v>667</v>
      </c>
      <c r="B668" s="166" t="s">
        <v>1101</v>
      </c>
      <c r="C668" s="166" t="s">
        <v>1102</v>
      </c>
      <c r="D668" s="166" t="s">
        <v>1103</v>
      </c>
      <c r="E668" s="167">
        <v>3</v>
      </c>
      <c r="F668" s="168">
        <v>7.89</v>
      </c>
      <c r="G668" s="167" t="s">
        <v>1259</v>
      </c>
      <c r="H668" s="167" t="s">
        <v>1257</v>
      </c>
      <c r="I668" s="169">
        <v>65</v>
      </c>
    </row>
    <row r="669" spans="1:9">
      <c r="A669" s="165">
        <v>668</v>
      </c>
      <c r="B669" s="166" t="s">
        <v>1142</v>
      </c>
      <c r="C669" s="166" t="s">
        <v>1099</v>
      </c>
      <c r="D669" s="166" t="s">
        <v>1103</v>
      </c>
      <c r="E669" s="167">
        <v>4</v>
      </c>
      <c r="F669" s="168">
        <v>1.99</v>
      </c>
      <c r="G669" s="167" t="s">
        <v>1260</v>
      </c>
      <c r="H669" s="167" t="s">
        <v>1257</v>
      </c>
      <c r="I669" s="169">
        <v>33</v>
      </c>
    </row>
    <row r="670" spans="1:9">
      <c r="A670" s="165">
        <v>669</v>
      </c>
      <c r="B670" s="166" t="s">
        <v>1104</v>
      </c>
      <c r="C670" s="166" t="s">
        <v>1099</v>
      </c>
      <c r="D670" s="166" t="s">
        <v>1100</v>
      </c>
      <c r="E670" s="167">
        <v>10</v>
      </c>
      <c r="F670" s="168">
        <v>5.63</v>
      </c>
      <c r="G670" s="167" t="s">
        <v>1259</v>
      </c>
      <c r="H670" s="167" t="s">
        <v>1257</v>
      </c>
      <c r="I670" s="169">
        <v>37</v>
      </c>
    </row>
    <row r="671" spans="1:9">
      <c r="A671" s="165">
        <v>670</v>
      </c>
      <c r="B671" s="166" t="s">
        <v>1122</v>
      </c>
      <c r="C671" s="166" t="s">
        <v>1096</v>
      </c>
      <c r="D671" s="166" t="s">
        <v>1103</v>
      </c>
      <c r="E671" s="167">
        <v>8</v>
      </c>
      <c r="F671" s="168">
        <v>9.32</v>
      </c>
      <c r="G671" s="167" t="s">
        <v>1259</v>
      </c>
      <c r="H671" s="167" t="s">
        <v>1257</v>
      </c>
      <c r="I671" s="169">
        <v>55</v>
      </c>
    </row>
    <row r="672" spans="1:9">
      <c r="A672" s="165">
        <v>671</v>
      </c>
      <c r="B672" s="166" t="s">
        <v>1143</v>
      </c>
      <c r="C672" s="166" t="s">
        <v>1099</v>
      </c>
      <c r="D672" s="166" t="s">
        <v>1105</v>
      </c>
      <c r="E672" s="167">
        <v>4</v>
      </c>
      <c r="F672" s="168">
        <v>1.77</v>
      </c>
      <c r="G672" s="167" t="s">
        <v>1259</v>
      </c>
      <c r="H672" s="167" t="s">
        <v>1256</v>
      </c>
      <c r="I672" s="169">
        <v>63</v>
      </c>
    </row>
    <row r="673" spans="1:9">
      <c r="A673" s="165">
        <v>672</v>
      </c>
      <c r="B673" s="166" t="s">
        <v>1127</v>
      </c>
      <c r="C673" s="166" t="s">
        <v>1096</v>
      </c>
      <c r="D673" s="166" t="s">
        <v>1103</v>
      </c>
      <c r="E673" s="167">
        <v>5</v>
      </c>
      <c r="F673" s="168">
        <v>6.74</v>
      </c>
      <c r="G673" s="167" t="s">
        <v>1260</v>
      </c>
      <c r="H673" s="167" t="s">
        <v>1257</v>
      </c>
      <c r="I673" s="169">
        <v>48</v>
      </c>
    </row>
    <row r="674" spans="1:9">
      <c r="A674" s="165">
        <v>673</v>
      </c>
      <c r="B674" s="166" t="s">
        <v>206</v>
      </c>
      <c r="C674" s="166" t="s">
        <v>1096</v>
      </c>
      <c r="D674" s="166" t="s">
        <v>1097</v>
      </c>
      <c r="E674" s="167">
        <v>10</v>
      </c>
      <c r="F674" s="168">
        <v>1.36</v>
      </c>
      <c r="G674" s="167" t="s">
        <v>1260</v>
      </c>
      <c r="H674" s="167" t="s">
        <v>1256</v>
      </c>
      <c r="I674" s="169">
        <v>60</v>
      </c>
    </row>
    <row r="675" spans="1:9">
      <c r="A675" s="165">
        <v>674</v>
      </c>
      <c r="B675" s="166" t="s">
        <v>1143</v>
      </c>
      <c r="C675" s="166" t="s">
        <v>1099</v>
      </c>
      <c r="D675" s="166" t="s">
        <v>1097</v>
      </c>
      <c r="E675" s="167">
        <v>3</v>
      </c>
      <c r="F675" s="168">
        <v>4.93</v>
      </c>
      <c r="G675" s="167" t="s">
        <v>1259</v>
      </c>
      <c r="H675" s="167" t="s">
        <v>1257</v>
      </c>
      <c r="I675" s="169">
        <v>37</v>
      </c>
    </row>
    <row r="676" spans="1:9">
      <c r="A676" s="165">
        <v>675</v>
      </c>
      <c r="B676" s="166" t="s">
        <v>1106</v>
      </c>
      <c r="C676" s="166" t="s">
        <v>1096</v>
      </c>
      <c r="D676" s="166" t="s">
        <v>1105</v>
      </c>
      <c r="E676" s="167">
        <v>4</v>
      </c>
      <c r="F676" s="168">
        <v>3.31</v>
      </c>
      <c r="G676" s="167" t="s">
        <v>1260</v>
      </c>
      <c r="H676" s="167" t="s">
        <v>1257</v>
      </c>
      <c r="I676" s="169">
        <v>36</v>
      </c>
    </row>
    <row r="677" spans="1:9">
      <c r="A677" s="165">
        <v>676</v>
      </c>
      <c r="B677" s="166" t="s">
        <v>1141</v>
      </c>
      <c r="C677" s="166" t="s">
        <v>1096</v>
      </c>
      <c r="D677" s="166" t="s">
        <v>1103</v>
      </c>
      <c r="E677" s="167">
        <v>4</v>
      </c>
      <c r="F677" s="168">
        <v>9.76</v>
      </c>
      <c r="G677" s="167" t="s">
        <v>1260</v>
      </c>
      <c r="H677" s="167" t="s">
        <v>1257</v>
      </c>
      <c r="I677" s="169">
        <v>71</v>
      </c>
    </row>
    <row r="678" spans="1:9">
      <c r="A678" s="165">
        <v>677</v>
      </c>
      <c r="B678" s="166" t="s">
        <v>1117</v>
      </c>
      <c r="C678" s="166" t="s">
        <v>1099</v>
      </c>
      <c r="D678" s="166" t="s">
        <v>1111</v>
      </c>
      <c r="E678" s="167">
        <v>7</v>
      </c>
      <c r="F678" s="168">
        <v>5.46</v>
      </c>
      <c r="G678" s="167" t="s">
        <v>1260</v>
      </c>
      <c r="H678" s="167" t="s">
        <v>1257</v>
      </c>
      <c r="I678" s="169">
        <v>64</v>
      </c>
    </row>
    <row r="679" spans="1:9">
      <c r="A679" s="165">
        <v>678</v>
      </c>
      <c r="B679" s="166" t="s">
        <v>1115</v>
      </c>
      <c r="C679" s="166" t="s">
        <v>1096</v>
      </c>
      <c r="D679" s="166" t="s">
        <v>1103</v>
      </c>
      <c r="E679" s="167">
        <v>3</v>
      </c>
      <c r="F679" s="168">
        <v>7.61</v>
      </c>
      <c r="G679" s="167" t="s">
        <v>1259</v>
      </c>
      <c r="H679" s="167" t="s">
        <v>1257</v>
      </c>
      <c r="I679" s="169">
        <v>20</v>
      </c>
    </row>
    <row r="680" spans="1:9">
      <c r="A680" s="165">
        <v>679</v>
      </c>
      <c r="B680" s="166" t="s">
        <v>1098</v>
      </c>
      <c r="C680" s="166" t="s">
        <v>1099</v>
      </c>
      <c r="D680" s="166" t="s">
        <v>1103</v>
      </c>
      <c r="E680" s="167">
        <v>2</v>
      </c>
      <c r="F680" s="168">
        <v>3.28</v>
      </c>
      <c r="G680" s="167" t="s">
        <v>1260</v>
      </c>
      <c r="H680" s="167" t="s">
        <v>1256</v>
      </c>
      <c r="I680" s="169">
        <v>41</v>
      </c>
    </row>
    <row r="681" spans="1:9">
      <c r="A681" s="165">
        <v>680</v>
      </c>
      <c r="B681" s="166" t="s">
        <v>1137</v>
      </c>
      <c r="C681" s="166" t="s">
        <v>1099</v>
      </c>
      <c r="D681" s="166" t="s">
        <v>1105</v>
      </c>
      <c r="E681" s="167">
        <v>1</v>
      </c>
      <c r="F681" s="168">
        <v>6.9</v>
      </c>
      <c r="G681" s="167" t="s">
        <v>1260</v>
      </c>
      <c r="H681" s="167" t="s">
        <v>1257</v>
      </c>
      <c r="I681" s="169">
        <v>57</v>
      </c>
    </row>
    <row r="682" spans="1:9">
      <c r="A682" s="165">
        <v>681</v>
      </c>
      <c r="B682" s="166" t="s">
        <v>1118</v>
      </c>
      <c r="C682" s="166" t="s">
        <v>1099</v>
      </c>
      <c r="D682" s="166" t="s">
        <v>1105</v>
      </c>
      <c r="E682" s="167">
        <v>8</v>
      </c>
      <c r="F682" s="168">
        <v>8.91</v>
      </c>
      <c r="G682" s="167" t="s">
        <v>1259</v>
      </c>
      <c r="H682" s="167" t="s">
        <v>1257</v>
      </c>
      <c r="I682" s="169">
        <v>72</v>
      </c>
    </row>
    <row r="683" spans="1:9">
      <c r="A683" s="165">
        <v>682</v>
      </c>
      <c r="B683" s="166" t="s">
        <v>1124</v>
      </c>
      <c r="C683" s="166" t="s">
        <v>1113</v>
      </c>
      <c r="D683" s="166" t="s">
        <v>1100</v>
      </c>
      <c r="E683" s="167">
        <v>7</v>
      </c>
      <c r="F683" s="168">
        <v>9.4</v>
      </c>
      <c r="G683" s="167" t="s">
        <v>1259</v>
      </c>
      <c r="H683" s="167" t="s">
        <v>1256</v>
      </c>
      <c r="I683" s="169">
        <v>47</v>
      </c>
    </row>
    <row r="684" spans="1:9">
      <c r="A684" s="165">
        <v>683</v>
      </c>
      <c r="B684" s="166" t="s">
        <v>1108</v>
      </c>
      <c r="C684" s="166" t="s">
        <v>1096</v>
      </c>
      <c r="D684" s="166" t="s">
        <v>1105</v>
      </c>
      <c r="E684" s="167">
        <v>4</v>
      </c>
      <c r="F684" s="168">
        <v>4.3899999999999997</v>
      </c>
      <c r="G684" s="167" t="s">
        <v>1259</v>
      </c>
      <c r="H684" s="167" t="s">
        <v>1257</v>
      </c>
      <c r="I684" s="169">
        <v>31</v>
      </c>
    </row>
    <row r="685" spans="1:9">
      <c r="A685" s="165">
        <v>684</v>
      </c>
      <c r="B685" s="166" t="s">
        <v>1130</v>
      </c>
      <c r="C685" s="166" t="s">
        <v>1099</v>
      </c>
      <c r="D685" s="166" t="s">
        <v>1105</v>
      </c>
      <c r="E685" s="167">
        <v>3</v>
      </c>
      <c r="F685" s="168">
        <v>9.51</v>
      </c>
      <c r="G685" s="167" t="s">
        <v>1259</v>
      </c>
      <c r="H685" s="167" t="s">
        <v>1257</v>
      </c>
      <c r="I685" s="169">
        <v>57</v>
      </c>
    </row>
    <row r="686" spans="1:9">
      <c r="A686" s="165">
        <v>685</v>
      </c>
      <c r="B686" s="166" t="s">
        <v>1122</v>
      </c>
      <c r="C686" s="166" t="s">
        <v>1096</v>
      </c>
      <c r="D686" s="166" t="s">
        <v>1105</v>
      </c>
      <c r="E686" s="167">
        <v>3</v>
      </c>
      <c r="F686" s="168">
        <v>1.22</v>
      </c>
      <c r="G686" s="167" t="s">
        <v>1260</v>
      </c>
      <c r="H686" s="167" t="s">
        <v>1257</v>
      </c>
      <c r="I686" s="169">
        <v>47</v>
      </c>
    </row>
    <row r="687" spans="1:9">
      <c r="A687" s="165">
        <v>686</v>
      </c>
      <c r="B687" s="166" t="s">
        <v>1127</v>
      </c>
      <c r="C687" s="166" t="s">
        <v>1096</v>
      </c>
      <c r="D687" s="166" t="s">
        <v>1097</v>
      </c>
      <c r="E687" s="167">
        <v>9</v>
      </c>
      <c r="F687" s="168">
        <v>8.7100000000000009</v>
      </c>
      <c r="G687" s="167" t="s">
        <v>1260</v>
      </c>
      <c r="H687" s="167" t="s">
        <v>1257</v>
      </c>
      <c r="I687" s="169">
        <v>33</v>
      </c>
    </row>
    <row r="688" spans="1:9">
      <c r="A688" s="165">
        <v>687</v>
      </c>
      <c r="B688" s="166" t="s">
        <v>1122</v>
      </c>
      <c r="C688" s="166" t="s">
        <v>1096</v>
      </c>
      <c r="D688" s="166" t="s">
        <v>1100</v>
      </c>
      <c r="E688" s="167">
        <v>9</v>
      </c>
      <c r="F688" s="168">
        <v>1.38</v>
      </c>
      <c r="G688" s="167" t="s">
        <v>1260</v>
      </c>
      <c r="H688" s="167" t="s">
        <v>1257</v>
      </c>
      <c r="I688" s="169">
        <v>50</v>
      </c>
    </row>
    <row r="689" spans="1:9">
      <c r="A689" s="165">
        <v>688</v>
      </c>
      <c r="B689" s="166" t="s">
        <v>1137</v>
      </c>
      <c r="C689" s="166" t="s">
        <v>1099</v>
      </c>
      <c r="D689" s="166" t="s">
        <v>1100</v>
      </c>
      <c r="E689" s="167">
        <v>2</v>
      </c>
      <c r="F689" s="168">
        <v>8.8800000000000008</v>
      </c>
      <c r="G689" s="167" t="s">
        <v>1260</v>
      </c>
      <c r="H689" s="167" t="s">
        <v>1257</v>
      </c>
      <c r="I689" s="169">
        <v>42</v>
      </c>
    </row>
    <row r="690" spans="1:9">
      <c r="A690" s="165">
        <v>689</v>
      </c>
      <c r="B690" s="166" t="s">
        <v>1104</v>
      </c>
      <c r="C690" s="166" t="s">
        <v>1099</v>
      </c>
      <c r="D690" s="166" t="s">
        <v>1103</v>
      </c>
      <c r="E690" s="167">
        <v>5</v>
      </c>
      <c r="F690" s="168">
        <v>8.84</v>
      </c>
      <c r="G690" s="167" t="s">
        <v>1259</v>
      </c>
      <c r="H690" s="167" t="s">
        <v>1257</v>
      </c>
      <c r="I690" s="169">
        <v>63</v>
      </c>
    </row>
    <row r="691" spans="1:9">
      <c r="A691" s="165">
        <v>690</v>
      </c>
      <c r="B691" s="166" t="s">
        <v>1101</v>
      </c>
      <c r="C691" s="166" t="s">
        <v>1102</v>
      </c>
      <c r="D691" s="166" t="s">
        <v>1111</v>
      </c>
      <c r="E691" s="167">
        <v>1</v>
      </c>
      <c r="F691" s="168">
        <v>5.95</v>
      </c>
      <c r="G691" s="167" t="s">
        <v>1260</v>
      </c>
      <c r="H691" s="167" t="s">
        <v>1257</v>
      </c>
      <c r="I691" s="169">
        <v>23</v>
      </c>
    </row>
    <row r="692" spans="1:9">
      <c r="A692" s="165">
        <v>691</v>
      </c>
      <c r="B692" s="166" t="s">
        <v>1132</v>
      </c>
      <c r="C692" s="166" t="s">
        <v>1096</v>
      </c>
      <c r="D692" s="166" t="s">
        <v>1111</v>
      </c>
      <c r="E692" s="167">
        <v>2</v>
      </c>
      <c r="F692" s="168">
        <v>3.53</v>
      </c>
      <c r="G692" s="167" t="s">
        <v>1260</v>
      </c>
      <c r="H692" s="167" t="s">
        <v>1257</v>
      </c>
      <c r="I692" s="169">
        <v>71</v>
      </c>
    </row>
    <row r="693" spans="1:9">
      <c r="A693" s="165">
        <v>692</v>
      </c>
      <c r="B693" s="166" t="s">
        <v>1128</v>
      </c>
      <c r="C693" s="166" t="s">
        <v>1099</v>
      </c>
      <c r="D693" s="166" t="s">
        <v>1100</v>
      </c>
      <c r="E693" s="167">
        <v>10</v>
      </c>
      <c r="F693" s="168">
        <v>4.46</v>
      </c>
      <c r="G693" s="167" t="s">
        <v>1260</v>
      </c>
      <c r="H693" s="167" t="s">
        <v>1257</v>
      </c>
      <c r="I693" s="169">
        <v>35</v>
      </c>
    </row>
    <row r="694" spans="1:9">
      <c r="A694" s="165">
        <v>693</v>
      </c>
      <c r="B694" s="166" t="s">
        <v>1130</v>
      </c>
      <c r="C694" s="166" t="s">
        <v>1099</v>
      </c>
      <c r="D694" s="166" t="s">
        <v>1111</v>
      </c>
      <c r="E694" s="167">
        <v>8</v>
      </c>
      <c r="F694" s="168">
        <v>4.97</v>
      </c>
      <c r="G694" s="167" t="s">
        <v>1260</v>
      </c>
      <c r="H694" s="167" t="s">
        <v>1257</v>
      </c>
      <c r="I694" s="169">
        <v>48</v>
      </c>
    </row>
    <row r="695" spans="1:9">
      <c r="A695" s="165">
        <v>694</v>
      </c>
      <c r="B695" s="166" t="s">
        <v>1101</v>
      </c>
      <c r="C695" s="166" t="s">
        <v>1102</v>
      </c>
      <c r="D695" s="166" t="s">
        <v>1103</v>
      </c>
      <c r="E695" s="167">
        <v>7</v>
      </c>
      <c r="F695" s="168">
        <v>7.09</v>
      </c>
      <c r="G695" s="167" t="s">
        <v>1259</v>
      </c>
      <c r="H695" s="167" t="s">
        <v>1257</v>
      </c>
      <c r="I695" s="169">
        <v>42</v>
      </c>
    </row>
    <row r="696" spans="1:9">
      <c r="A696" s="165">
        <v>695</v>
      </c>
      <c r="B696" s="166" t="s">
        <v>1116</v>
      </c>
      <c r="C696" s="166" t="s">
        <v>1096</v>
      </c>
      <c r="D696" s="166" t="s">
        <v>1097</v>
      </c>
      <c r="E696" s="167">
        <v>7</v>
      </c>
      <c r="F696" s="168">
        <v>2.0099999999999998</v>
      </c>
      <c r="G696" s="167" t="s">
        <v>1260</v>
      </c>
      <c r="H696" s="167" t="s">
        <v>1257</v>
      </c>
      <c r="I696" s="169">
        <v>62</v>
      </c>
    </row>
    <row r="697" spans="1:9">
      <c r="A697" s="165">
        <v>696</v>
      </c>
      <c r="B697" s="166" t="s">
        <v>1127</v>
      </c>
      <c r="C697" s="166" t="s">
        <v>1096</v>
      </c>
      <c r="D697" s="166" t="s">
        <v>1105</v>
      </c>
      <c r="E697" s="167">
        <v>2</v>
      </c>
      <c r="F697" s="168">
        <v>5.42</v>
      </c>
      <c r="G697" s="167" t="s">
        <v>1259</v>
      </c>
      <c r="H697" s="167" t="s">
        <v>1257</v>
      </c>
      <c r="I697" s="169">
        <v>75</v>
      </c>
    </row>
    <row r="698" spans="1:9">
      <c r="A698" s="165">
        <v>697</v>
      </c>
      <c r="B698" s="166" t="s">
        <v>1122</v>
      </c>
      <c r="C698" s="166" t="s">
        <v>1096</v>
      </c>
      <c r="D698" s="166" t="s">
        <v>1097</v>
      </c>
      <c r="E698" s="167">
        <v>5</v>
      </c>
      <c r="F698" s="168">
        <v>6.49</v>
      </c>
      <c r="G698" s="167" t="s">
        <v>1260</v>
      </c>
      <c r="H698" s="167" t="s">
        <v>1256</v>
      </c>
      <c r="I698" s="169">
        <v>42</v>
      </c>
    </row>
    <row r="699" spans="1:9">
      <c r="A699" s="165">
        <v>698</v>
      </c>
      <c r="B699" s="166" t="s">
        <v>1134</v>
      </c>
      <c r="C699" s="166" t="s">
        <v>1096</v>
      </c>
      <c r="D699" s="166" t="s">
        <v>1103</v>
      </c>
      <c r="E699" s="167">
        <v>7</v>
      </c>
      <c r="F699" s="168">
        <v>7.28</v>
      </c>
      <c r="G699" s="167" t="s">
        <v>1260</v>
      </c>
      <c r="H699" s="167" t="s">
        <v>1257</v>
      </c>
      <c r="I699" s="169">
        <v>35</v>
      </c>
    </row>
    <row r="700" spans="1:9">
      <c r="A700" s="165">
        <v>699</v>
      </c>
      <c r="B700" s="166" t="s">
        <v>1130</v>
      </c>
      <c r="C700" s="166" t="s">
        <v>1099</v>
      </c>
      <c r="D700" s="166" t="s">
        <v>1111</v>
      </c>
      <c r="E700" s="167">
        <v>3</v>
      </c>
      <c r="F700" s="168">
        <v>4.5999999999999996</v>
      </c>
      <c r="G700" s="167" t="s">
        <v>1260</v>
      </c>
      <c r="H700" s="167" t="s">
        <v>1257</v>
      </c>
      <c r="I700" s="169">
        <v>70</v>
      </c>
    </row>
    <row r="701" spans="1:9">
      <c r="A701" s="165">
        <v>700</v>
      </c>
      <c r="B701" s="166" t="s">
        <v>1108</v>
      </c>
      <c r="C701" s="166" t="s">
        <v>1096</v>
      </c>
      <c r="D701" s="166" t="s">
        <v>1105</v>
      </c>
      <c r="E701" s="167">
        <v>8</v>
      </c>
      <c r="F701" s="168">
        <v>4.9400000000000004</v>
      </c>
      <c r="G701" s="167" t="s">
        <v>1260</v>
      </c>
      <c r="H701" s="167" t="s">
        <v>1257</v>
      </c>
      <c r="I701" s="169">
        <v>62</v>
      </c>
    </row>
    <row r="702" spans="1:9">
      <c r="A702" s="165">
        <v>701</v>
      </c>
      <c r="B702" s="166" t="s">
        <v>1124</v>
      </c>
      <c r="C702" s="166" t="s">
        <v>1113</v>
      </c>
      <c r="D702" s="166" t="s">
        <v>1097</v>
      </c>
      <c r="E702" s="167">
        <v>3</v>
      </c>
      <c r="F702" s="168">
        <v>3.37</v>
      </c>
      <c r="G702" s="167" t="s">
        <v>1260</v>
      </c>
      <c r="H702" s="167" t="s">
        <v>1256</v>
      </c>
      <c r="I702" s="169">
        <v>79</v>
      </c>
    </row>
    <row r="703" spans="1:9">
      <c r="A703" s="165">
        <v>702</v>
      </c>
      <c r="B703" s="166" t="s">
        <v>1112</v>
      </c>
      <c r="C703" s="166" t="s">
        <v>1113</v>
      </c>
      <c r="D703" s="166" t="s">
        <v>1097</v>
      </c>
      <c r="E703" s="167">
        <v>10</v>
      </c>
      <c r="F703" s="168">
        <v>1.24</v>
      </c>
      <c r="G703" s="167" t="s">
        <v>1259</v>
      </c>
      <c r="H703" s="167" t="s">
        <v>1257</v>
      </c>
      <c r="I703" s="169">
        <v>42</v>
      </c>
    </row>
    <row r="704" spans="1:9">
      <c r="A704" s="165">
        <v>703</v>
      </c>
      <c r="B704" s="166" t="s">
        <v>1116</v>
      </c>
      <c r="C704" s="166" t="s">
        <v>1096</v>
      </c>
      <c r="D704" s="166" t="s">
        <v>1103</v>
      </c>
      <c r="E704" s="167">
        <v>6</v>
      </c>
      <c r="F704" s="168">
        <v>7.26</v>
      </c>
      <c r="G704" s="167" t="s">
        <v>1260</v>
      </c>
      <c r="H704" s="167" t="s">
        <v>1257</v>
      </c>
      <c r="I704" s="169">
        <v>55</v>
      </c>
    </row>
    <row r="705" spans="1:9">
      <c r="A705" s="165">
        <v>704</v>
      </c>
      <c r="B705" s="166" t="s">
        <v>1142</v>
      </c>
      <c r="C705" s="166" t="s">
        <v>1099</v>
      </c>
      <c r="D705" s="166" t="s">
        <v>1103</v>
      </c>
      <c r="E705" s="167">
        <v>8</v>
      </c>
      <c r="F705" s="168">
        <v>8.09</v>
      </c>
      <c r="G705" s="167" t="s">
        <v>1260</v>
      </c>
      <c r="H705" s="167" t="s">
        <v>1257</v>
      </c>
      <c r="I705" s="169">
        <v>45</v>
      </c>
    </row>
    <row r="706" spans="1:9">
      <c r="A706" s="165">
        <v>705</v>
      </c>
      <c r="B706" s="166" t="s">
        <v>1142</v>
      </c>
      <c r="C706" s="166" t="s">
        <v>1099</v>
      </c>
      <c r="D706" s="166" t="s">
        <v>1105</v>
      </c>
      <c r="E706" s="167">
        <v>5</v>
      </c>
      <c r="F706" s="168">
        <v>4.24</v>
      </c>
      <c r="G706" s="167" t="s">
        <v>1260</v>
      </c>
      <c r="H706" s="167" t="s">
        <v>1257</v>
      </c>
      <c r="I706" s="169">
        <v>46</v>
      </c>
    </row>
    <row r="707" spans="1:9">
      <c r="A707" s="165">
        <v>706</v>
      </c>
      <c r="B707" s="166" t="s">
        <v>1119</v>
      </c>
      <c r="C707" s="166" t="s">
        <v>1096</v>
      </c>
      <c r="D707" s="166" t="s">
        <v>1111</v>
      </c>
      <c r="E707" s="167">
        <v>5</v>
      </c>
      <c r="F707" s="168">
        <v>8.4700000000000006</v>
      </c>
      <c r="G707" s="167" t="s">
        <v>1260</v>
      </c>
      <c r="H707" s="167" t="s">
        <v>1257</v>
      </c>
      <c r="I707" s="169">
        <v>56</v>
      </c>
    </row>
    <row r="708" spans="1:9">
      <c r="A708" s="165">
        <v>707</v>
      </c>
      <c r="B708" s="166" t="s">
        <v>1117</v>
      </c>
      <c r="C708" s="166" t="s">
        <v>1099</v>
      </c>
      <c r="D708" s="166" t="s">
        <v>1111</v>
      </c>
      <c r="E708" s="167">
        <v>4</v>
      </c>
      <c r="F708" s="168">
        <v>3.27</v>
      </c>
      <c r="G708" s="167" t="s">
        <v>1260</v>
      </c>
      <c r="H708" s="167" t="s">
        <v>1257</v>
      </c>
      <c r="I708" s="169">
        <v>39</v>
      </c>
    </row>
    <row r="709" spans="1:9">
      <c r="A709" s="165">
        <v>708</v>
      </c>
      <c r="B709" s="166" t="s">
        <v>1126</v>
      </c>
      <c r="C709" s="166" t="s">
        <v>1099</v>
      </c>
      <c r="D709" s="166" t="s">
        <v>1103</v>
      </c>
      <c r="E709" s="167">
        <v>10</v>
      </c>
      <c r="F709" s="168">
        <v>7.84</v>
      </c>
      <c r="G709" s="167" t="s">
        <v>1260</v>
      </c>
      <c r="H709" s="167" t="s">
        <v>1257</v>
      </c>
      <c r="I709" s="169">
        <v>58</v>
      </c>
    </row>
    <row r="710" spans="1:9">
      <c r="A710" s="165">
        <v>709</v>
      </c>
      <c r="B710" s="166" t="s">
        <v>1130</v>
      </c>
      <c r="C710" s="166" t="s">
        <v>1099</v>
      </c>
      <c r="D710" s="166" t="s">
        <v>1097</v>
      </c>
      <c r="E710" s="167">
        <v>7</v>
      </c>
      <c r="F710" s="168">
        <v>5.97</v>
      </c>
      <c r="G710" s="167" t="s">
        <v>1260</v>
      </c>
      <c r="H710" s="167" t="s">
        <v>1257</v>
      </c>
      <c r="I710" s="169">
        <v>41</v>
      </c>
    </row>
    <row r="711" spans="1:9">
      <c r="A711" s="165">
        <v>710</v>
      </c>
      <c r="B711" s="166" t="s">
        <v>205</v>
      </c>
      <c r="C711" s="166" t="s">
        <v>1096</v>
      </c>
      <c r="D711" s="166" t="s">
        <v>1103</v>
      </c>
      <c r="E711" s="167">
        <v>4</v>
      </c>
      <c r="F711" s="168">
        <v>9.68</v>
      </c>
      <c r="G711" s="167" t="s">
        <v>1260</v>
      </c>
      <c r="H711" s="167" t="s">
        <v>1257</v>
      </c>
      <c r="I711" s="169">
        <v>44</v>
      </c>
    </row>
    <row r="712" spans="1:9">
      <c r="A712" s="165">
        <v>711</v>
      </c>
      <c r="B712" s="166" t="s">
        <v>1144</v>
      </c>
      <c r="C712" s="166" t="s">
        <v>1096</v>
      </c>
      <c r="D712" s="166" t="s">
        <v>1097</v>
      </c>
      <c r="E712" s="167">
        <v>3</v>
      </c>
      <c r="F712" s="168">
        <v>3.52</v>
      </c>
      <c r="G712" s="167" t="s">
        <v>1260</v>
      </c>
      <c r="H712" s="167" t="s">
        <v>1257</v>
      </c>
      <c r="I712" s="169">
        <v>32</v>
      </c>
    </row>
    <row r="713" spans="1:9">
      <c r="A713" s="165">
        <v>712</v>
      </c>
      <c r="B713" s="166" t="s">
        <v>1128</v>
      </c>
      <c r="C713" s="166" t="s">
        <v>1099</v>
      </c>
      <c r="D713" s="166" t="s">
        <v>1097</v>
      </c>
      <c r="E713" s="167">
        <v>8</v>
      </c>
      <c r="F713" s="168">
        <v>7.89</v>
      </c>
      <c r="G713" s="167" t="s">
        <v>1259</v>
      </c>
      <c r="H713" s="167" t="s">
        <v>1257</v>
      </c>
      <c r="I713" s="169">
        <v>41</v>
      </c>
    </row>
    <row r="714" spans="1:9">
      <c r="A714" s="165">
        <v>713</v>
      </c>
      <c r="B714" s="166" t="s">
        <v>1108</v>
      </c>
      <c r="C714" s="166" t="s">
        <v>1096</v>
      </c>
      <c r="D714" s="166" t="s">
        <v>1111</v>
      </c>
      <c r="E714" s="167">
        <v>5</v>
      </c>
      <c r="F714" s="168">
        <v>2.0499999999999998</v>
      </c>
      <c r="G714" s="167" t="s">
        <v>1259</v>
      </c>
      <c r="H714" s="167" t="s">
        <v>1256</v>
      </c>
      <c r="I714" s="169">
        <v>58</v>
      </c>
    </row>
    <row r="715" spans="1:9">
      <c r="A715" s="165">
        <v>714</v>
      </c>
      <c r="B715" s="166" t="s">
        <v>1104</v>
      </c>
      <c r="C715" s="166" t="s">
        <v>1099</v>
      </c>
      <c r="D715" s="166" t="s">
        <v>1103</v>
      </c>
      <c r="E715" s="167">
        <v>6</v>
      </c>
      <c r="F715" s="168">
        <v>5.0599999999999996</v>
      </c>
      <c r="G715" s="167" t="s">
        <v>1260</v>
      </c>
      <c r="H715" s="167" t="s">
        <v>1257</v>
      </c>
      <c r="I715" s="169">
        <v>26</v>
      </c>
    </row>
    <row r="716" spans="1:9">
      <c r="A716" s="165">
        <v>715</v>
      </c>
      <c r="B716" s="166" t="s">
        <v>1107</v>
      </c>
      <c r="C716" s="166" t="s">
        <v>1096</v>
      </c>
      <c r="D716" s="166" t="s">
        <v>1097</v>
      </c>
      <c r="E716" s="167">
        <v>2</v>
      </c>
      <c r="F716" s="168">
        <v>5.18</v>
      </c>
      <c r="G716" s="167" t="s">
        <v>1259</v>
      </c>
      <c r="H716" s="167" t="s">
        <v>1257</v>
      </c>
      <c r="I716" s="169">
        <v>57</v>
      </c>
    </row>
    <row r="717" spans="1:9">
      <c r="A717" s="165">
        <v>716</v>
      </c>
      <c r="B717" s="166" t="s">
        <v>1124</v>
      </c>
      <c r="C717" s="166" t="s">
        <v>1113</v>
      </c>
      <c r="D717" s="166" t="s">
        <v>1097</v>
      </c>
      <c r="E717" s="167">
        <v>1</v>
      </c>
      <c r="F717" s="168">
        <v>2.38</v>
      </c>
      <c r="G717" s="167" t="s">
        <v>1260</v>
      </c>
      <c r="H717" s="167" t="s">
        <v>1257</v>
      </c>
      <c r="I717" s="169">
        <v>45</v>
      </c>
    </row>
    <row r="718" spans="1:9">
      <c r="A718" s="165">
        <v>717</v>
      </c>
      <c r="B718" s="166" t="s">
        <v>1137</v>
      </c>
      <c r="C718" s="166" t="s">
        <v>1099</v>
      </c>
      <c r="D718" s="166" t="s">
        <v>1103</v>
      </c>
      <c r="E718" s="167">
        <v>7</v>
      </c>
      <c r="F718" s="168">
        <v>3.97</v>
      </c>
      <c r="G718" s="167" t="s">
        <v>1260</v>
      </c>
      <c r="H718" s="167" t="s">
        <v>1257</v>
      </c>
      <c r="I718" s="169">
        <v>68</v>
      </c>
    </row>
    <row r="719" spans="1:9">
      <c r="A719" s="165">
        <v>718</v>
      </c>
      <c r="B719" s="166" t="s">
        <v>1122</v>
      </c>
      <c r="C719" s="166" t="s">
        <v>1096</v>
      </c>
      <c r="D719" s="166" t="s">
        <v>1111</v>
      </c>
      <c r="E719" s="167">
        <v>5</v>
      </c>
      <c r="F719" s="168">
        <v>7.26</v>
      </c>
      <c r="G719" s="167" t="s">
        <v>1260</v>
      </c>
      <c r="H719" s="167" t="s">
        <v>1257</v>
      </c>
      <c r="I719" s="169">
        <v>35</v>
      </c>
    </row>
    <row r="720" spans="1:9">
      <c r="A720" s="165">
        <v>719</v>
      </c>
      <c r="B720" s="166" t="s">
        <v>1141</v>
      </c>
      <c r="C720" s="166" t="s">
        <v>1096</v>
      </c>
      <c r="D720" s="166" t="s">
        <v>1105</v>
      </c>
      <c r="E720" s="167">
        <v>8</v>
      </c>
      <c r="F720" s="168">
        <v>8.27</v>
      </c>
      <c r="G720" s="167" t="s">
        <v>1260</v>
      </c>
      <c r="H720" s="167" t="s">
        <v>1256</v>
      </c>
      <c r="I720" s="169">
        <v>29</v>
      </c>
    </row>
    <row r="721" spans="1:9">
      <c r="A721" s="165">
        <v>720</v>
      </c>
      <c r="B721" s="166" t="s">
        <v>1120</v>
      </c>
      <c r="C721" s="166" t="s">
        <v>1099</v>
      </c>
      <c r="D721" s="166" t="s">
        <v>1097</v>
      </c>
      <c r="E721" s="167">
        <v>10</v>
      </c>
      <c r="F721" s="168">
        <v>8.0399999999999991</v>
      </c>
      <c r="G721" s="167" t="s">
        <v>1260</v>
      </c>
      <c r="H721" s="167" t="s">
        <v>1257</v>
      </c>
      <c r="I721" s="169">
        <v>62</v>
      </c>
    </row>
    <row r="722" spans="1:9">
      <c r="A722" s="165">
        <v>721</v>
      </c>
      <c r="B722" s="166" t="s">
        <v>1123</v>
      </c>
      <c r="C722" s="166" t="s">
        <v>1099</v>
      </c>
      <c r="D722" s="166" t="s">
        <v>1100</v>
      </c>
      <c r="E722" s="167">
        <v>7</v>
      </c>
      <c r="F722" s="168">
        <v>5.28</v>
      </c>
      <c r="G722" s="167" t="s">
        <v>1259</v>
      </c>
      <c r="H722" s="167" t="s">
        <v>1257</v>
      </c>
      <c r="I722" s="169">
        <v>70</v>
      </c>
    </row>
    <row r="723" spans="1:9">
      <c r="A723" s="165">
        <v>722</v>
      </c>
      <c r="B723" s="166" t="s">
        <v>1140</v>
      </c>
      <c r="C723" s="166" t="s">
        <v>1102</v>
      </c>
      <c r="D723" s="166" t="s">
        <v>1100</v>
      </c>
      <c r="E723" s="167">
        <v>10</v>
      </c>
      <c r="F723" s="168">
        <v>5.93</v>
      </c>
      <c r="G723" s="167" t="s">
        <v>1259</v>
      </c>
      <c r="H723" s="167" t="s">
        <v>1257</v>
      </c>
      <c r="I723" s="169">
        <v>35</v>
      </c>
    </row>
    <row r="724" spans="1:9">
      <c r="A724" s="165">
        <v>723</v>
      </c>
      <c r="B724" s="166" t="s">
        <v>1132</v>
      </c>
      <c r="C724" s="166" t="s">
        <v>1096</v>
      </c>
      <c r="D724" s="166" t="s">
        <v>1105</v>
      </c>
      <c r="E724" s="167">
        <v>4</v>
      </c>
      <c r="F724" s="168">
        <v>4</v>
      </c>
      <c r="G724" s="167" t="s">
        <v>1260</v>
      </c>
      <c r="H724" s="167" t="s">
        <v>1256</v>
      </c>
      <c r="I724" s="169">
        <v>22</v>
      </c>
    </row>
    <row r="725" spans="1:9">
      <c r="A725" s="165">
        <v>724</v>
      </c>
      <c r="B725" s="166" t="s">
        <v>1134</v>
      </c>
      <c r="C725" s="166" t="s">
        <v>1096</v>
      </c>
      <c r="D725" s="166" t="s">
        <v>1103</v>
      </c>
      <c r="E725" s="167">
        <v>5</v>
      </c>
      <c r="F725" s="168">
        <v>6.96</v>
      </c>
      <c r="G725" s="167" t="s">
        <v>1260</v>
      </c>
      <c r="H725" s="167" t="s">
        <v>1257</v>
      </c>
      <c r="I725" s="169">
        <v>65</v>
      </c>
    </row>
    <row r="726" spans="1:9">
      <c r="A726" s="165">
        <v>725</v>
      </c>
      <c r="B726" s="166" t="s">
        <v>1118</v>
      </c>
      <c r="C726" s="166" t="s">
        <v>1099</v>
      </c>
      <c r="D726" s="166" t="s">
        <v>1103</v>
      </c>
      <c r="E726" s="167">
        <v>8</v>
      </c>
      <c r="F726" s="168">
        <v>2.9</v>
      </c>
      <c r="G726" s="167" t="s">
        <v>1260</v>
      </c>
      <c r="H726" s="167" t="s">
        <v>1256</v>
      </c>
      <c r="I726" s="169">
        <v>53</v>
      </c>
    </row>
    <row r="727" spans="1:9">
      <c r="A727" s="165">
        <v>726</v>
      </c>
      <c r="B727" s="166" t="s">
        <v>1142</v>
      </c>
      <c r="C727" s="166" t="s">
        <v>1099</v>
      </c>
      <c r="D727" s="166" t="s">
        <v>1097</v>
      </c>
      <c r="E727" s="167">
        <v>9</v>
      </c>
      <c r="F727" s="168">
        <v>1.8</v>
      </c>
      <c r="G727" s="167" t="s">
        <v>1260</v>
      </c>
      <c r="H727" s="167" t="s">
        <v>1257</v>
      </c>
      <c r="I727" s="169">
        <v>63</v>
      </c>
    </row>
    <row r="728" spans="1:9">
      <c r="A728" s="165">
        <v>727</v>
      </c>
      <c r="B728" s="166" t="s">
        <v>1115</v>
      </c>
      <c r="C728" s="166" t="s">
        <v>1096</v>
      </c>
      <c r="D728" s="166" t="s">
        <v>1105</v>
      </c>
      <c r="E728" s="167">
        <v>9</v>
      </c>
      <c r="F728" s="168">
        <v>1.65</v>
      </c>
      <c r="G728" s="167" t="s">
        <v>1259</v>
      </c>
      <c r="H728" s="167" t="s">
        <v>1257</v>
      </c>
      <c r="I728" s="169">
        <v>50</v>
      </c>
    </row>
    <row r="729" spans="1:9">
      <c r="A729" s="165">
        <v>728</v>
      </c>
      <c r="B729" s="166" t="s">
        <v>1123</v>
      </c>
      <c r="C729" s="166" t="s">
        <v>1099</v>
      </c>
      <c r="D729" s="166" t="s">
        <v>1097</v>
      </c>
      <c r="E729" s="167">
        <v>10</v>
      </c>
      <c r="F729" s="168">
        <v>4.34</v>
      </c>
      <c r="G729" s="167" t="s">
        <v>1260</v>
      </c>
      <c r="H729" s="167" t="s">
        <v>1257</v>
      </c>
      <c r="I729" s="169">
        <v>25</v>
      </c>
    </row>
    <row r="730" spans="1:9">
      <c r="A730" s="165">
        <v>729</v>
      </c>
      <c r="B730" s="166" t="s">
        <v>1140</v>
      </c>
      <c r="C730" s="166" t="s">
        <v>1102</v>
      </c>
      <c r="D730" s="166" t="s">
        <v>1103</v>
      </c>
      <c r="E730" s="167">
        <v>7</v>
      </c>
      <c r="F730" s="168">
        <v>4.5599999999999996</v>
      </c>
      <c r="G730" s="167" t="s">
        <v>1260</v>
      </c>
      <c r="H730" s="167" t="s">
        <v>1257</v>
      </c>
      <c r="I730" s="169">
        <v>68</v>
      </c>
    </row>
    <row r="731" spans="1:9">
      <c r="A731" s="165">
        <v>730</v>
      </c>
      <c r="B731" s="166" t="s">
        <v>1141</v>
      </c>
      <c r="C731" s="166" t="s">
        <v>1096</v>
      </c>
      <c r="D731" s="166" t="s">
        <v>1097</v>
      </c>
      <c r="E731" s="167">
        <v>7</v>
      </c>
      <c r="F731" s="168">
        <v>7.89</v>
      </c>
      <c r="G731" s="167" t="s">
        <v>1260</v>
      </c>
      <c r="H731" s="167" t="s">
        <v>1257</v>
      </c>
      <c r="I731" s="169">
        <v>59</v>
      </c>
    </row>
    <row r="732" spans="1:9">
      <c r="A732" s="165">
        <v>731</v>
      </c>
      <c r="B732" s="166" t="s">
        <v>205</v>
      </c>
      <c r="C732" s="166" t="s">
        <v>1096</v>
      </c>
      <c r="D732" s="166" t="s">
        <v>1097</v>
      </c>
      <c r="E732" s="167">
        <v>10</v>
      </c>
      <c r="F732" s="168">
        <v>5.98</v>
      </c>
      <c r="G732" s="167" t="s">
        <v>1259</v>
      </c>
      <c r="H732" s="167" t="s">
        <v>1257</v>
      </c>
      <c r="I732" s="169">
        <v>41</v>
      </c>
    </row>
    <row r="733" spans="1:9">
      <c r="A733" s="165">
        <v>732</v>
      </c>
      <c r="B733" s="166" t="s">
        <v>1104</v>
      </c>
      <c r="C733" s="166" t="s">
        <v>1099</v>
      </c>
      <c r="D733" s="166" t="s">
        <v>1097</v>
      </c>
      <c r="E733" s="167">
        <v>6</v>
      </c>
      <c r="F733" s="168">
        <v>1.73</v>
      </c>
      <c r="G733" s="167" t="s">
        <v>1260</v>
      </c>
      <c r="H733" s="167" t="s">
        <v>1257</v>
      </c>
      <c r="I733" s="169">
        <v>72</v>
      </c>
    </row>
    <row r="734" spans="1:9">
      <c r="A734" s="165">
        <v>733</v>
      </c>
      <c r="B734" s="166" t="s">
        <v>1138</v>
      </c>
      <c r="C734" s="166" t="s">
        <v>1096</v>
      </c>
      <c r="D734" s="166" t="s">
        <v>1100</v>
      </c>
      <c r="E734" s="167">
        <v>4</v>
      </c>
      <c r="F734" s="168">
        <v>2.4300000000000002</v>
      </c>
      <c r="G734" s="167" t="s">
        <v>1260</v>
      </c>
      <c r="H734" s="167" t="s">
        <v>1257</v>
      </c>
      <c r="I734" s="169">
        <v>50</v>
      </c>
    </row>
    <row r="735" spans="1:9">
      <c r="A735" s="165">
        <v>734</v>
      </c>
      <c r="B735" s="166" t="s">
        <v>1126</v>
      </c>
      <c r="C735" s="166" t="s">
        <v>1099</v>
      </c>
      <c r="D735" s="166" t="s">
        <v>1103</v>
      </c>
      <c r="E735" s="167">
        <v>3</v>
      </c>
      <c r="F735" s="168">
        <v>6.99</v>
      </c>
      <c r="G735" s="167" t="s">
        <v>1260</v>
      </c>
      <c r="H735" s="167" t="s">
        <v>1257</v>
      </c>
      <c r="I735" s="169">
        <v>33</v>
      </c>
    </row>
    <row r="736" spans="1:9">
      <c r="A736" s="165">
        <v>735</v>
      </c>
      <c r="B736" s="166" t="s">
        <v>1109</v>
      </c>
      <c r="C736" s="166" t="s">
        <v>1096</v>
      </c>
      <c r="D736" s="166" t="s">
        <v>1105</v>
      </c>
      <c r="E736" s="167">
        <v>1</v>
      </c>
      <c r="F736" s="168">
        <v>9.33</v>
      </c>
      <c r="G736" s="167" t="s">
        <v>1260</v>
      </c>
      <c r="H736" s="167" t="s">
        <v>1256</v>
      </c>
      <c r="I736" s="169">
        <v>48</v>
      </c>
    </row>
    <row r="737" spans="1:9">
      <c r="A737" s="165">
        <v>736</v>
      </c>
      <c r="B737" s="166" t="s">
        <v>1123</v>
      </c>
      <c r="C737" s="166" t="s">
        <v>1099</v>
      </c>
      <c r="D737" s="166" t="s">
        <v>1100</v>
      </c>
      <c r="E737" s="167">
        <v>2</v>
      </c>
      <c r="F737" s="168">
        <v>7.77</v>
      </c>
      <c r="G737" s="167" t="s">
        <v>1260</v>
      </c>
      <c r="H737" s="167" t="s">
        <v>1257</v>
      </c>
      <c r="I737" s="169">
        <v>40</v>
      </c>
    </row>
    <row r="738" spans="1:9">
      <c r="A738" s="165">
        <v>737</v>
      </c>
      <c r="B738" s="166" t="s">
        <v>206</v>
      </c>
      <c r="C738" s="166" t="s">
        <v>1096</v>
      </c>
      <c r="D738" s="166" t="s">
        <v>1103</v>
      </c>
      <c r="E738" s="167">
        <v>10</v>
      </c>
      <c r="F738" s="168">
        <v>8.77</v>
      </c>
      <c r="G738" s="167" t="s">
        <v>1260</v>
      </c>
      <c r="H738" s="167" t="s">
        <v>1257</v>
      </c>
      <c r="I738" s="169">
        <v>22</v>
      </c>
    </row>
    <row r="739" spans="1:9">
      <c r="A739" s="165">
        <v>738</v>
      </c>
      <c r="B739" s="166" t="s">
        <v>1124</v>
      </c>
      <c r="C739" s="166" t="s">
        <v>1113</v>
      </c>
      <c r="D739" s="166" t="s">
        <v>1100</v>
      </c>
      <c r="E739" s="167">
        <v>6</v>
      </c>
      <c r="F739" s="168">
        <v>5.26</v>
      </c>
      <c r="G739" s="167" t="s">
        <v>1259</v>
      </c>
      <c r="H739" s="167" t="s">
        <v>1257</v>
      </c>
      <c r="I739" s="169">
        <v>38</v>
      </c>
    </row>
    <row r="740" spans="1:9">
      <c r="A740" s="165">
        <v>739</v>
      </c>
      <c r="B740" s="166" t="s">
        <v>1128</v>
      </c>
      <c r="C740" s="166" t="s">
        <v>1099</v>
      </c>
      <c r="D740" s="166" t="s">
        <v>1105</v>
      </c>
      <c r="E740" s="167">
        <v>8</v>
      </c>
      <c r="F740" s="168">
        <v>3.36</v>
      </c>
      <c r="G740" s="167" t="s">
        <v>1259</v>
      </c>
      <c r="H740" s="167" t="s">
        <v>1257</v>
      </c>
      <c r="I740" s="169">
        <v>53</v>
      </c>
    </row>
    <row r="741" spans="1:9">
      <c r="A741" s="165">
        <v>740</v>
      </c>
      <c r="B741" s="166" t="s">
        <v>1144</v>
      </c>
      <c r="C741" s="166" t="s">
        <v>1096</v>
      </c>
      <c r="D741" s="166" t="s">
        <v>1097</v>
      </c>
      <c r="E741" s="167">
        <v>10</v>
      </c>
      <c r="F741" s="168">
        <v>4.08</v>
      </c>
      <c r="G741" s="167" t="s">
        <v>1260</v>
      </c>
      <c r="H741" s="167" t="s">
        <v>1257</v>
      </c>
      <c r="I741" s="169">
        <v>37</v>
      </c>
    </row>
    <row r="742" spans="1:9">
      <c r="A742" s="165">
        <v>741</v>
      </c>
      <c r="B742" s="166" t="s">
        <v>1117</v>
      </c>
      <c r="C742" s="166" t="s">
        <v>1099</v>
      </c>
      <c r="D742" s="166" t="s">
        <v>1097</v>
      </c>
      <c r="E742" s="167">
        <v>2</v>
      </c>
      <c r="F742" s="168">
        <v>8.64</v>
      </c>
      <c r="G742" s="167" t="s">
        <v>1260</v>
      </c>
      <c r="H742" s="167" t="s">
        <v>1257</v>
      </c>
      <c r="I742" s="169">
        <v>68</v>
      </c>
    </row>
    <row r="743" spans="1:9">
      <c r="A743" s="165">
        <v>742</v>
      </c>
      <c r="B743" s="166" t="s">
        <v>1143</v>
      </c>
      <c r="C743" s="166" t="s">
        <v>1099</v>
      </c>
      <c r="D743" s="166" t="s">
        <v>1103</v>
      </c>
      <c r="E743" s="167">
        <v>1</v>
      </c>
      <c r="F743" s="168">
        <v>7.05</v>
      </c>
      <c r="G743" s="167" t="s">
        <v>1260</v>
      </c>
      <c r="H743" s="167" t="s">
        <v>1256</v>
      </c>
      <c r="I743" s="169">
        <v>35</v>
      </c>
    </row>
    <row r="744" spans="1:9">
      <c r="A744" s="165">
        <v>743</v>
      </c>
      <c r="B744" s="166" t="s">
        <v>1139</v>
      </c>
      <c r="C744" s="166" t="s">
        <v>1099</v>
      </c>
      <c r="D744" s="166" t="s">
        <v>1103</v>
      </c>
      <c r="E744" s="167">
        <v>9</v>
      </c>
      <c r="F744" s="168">
        <v>7.15</v>
      </c>
      <c r="G744" s="167" t="s">
        <v>1259</v>
      </c>
      <c r="H744" s="167" t="s">
        <v>1257</v>
      </c>
      <c r="I744" s="169">
        <v>65</v>
      </c>
    </row>
    <row r="745" spans="1:9">
      <c r="A745" s="165">
        <v>744</v>
      </c>
      <c r="B745" s="166" t="s">
        <v>1120</v>
      </c>
      <c r="C745" s="166" t="s">
        <v>1099</v>
      </c>
      <c r="D745" s="166" t="s">
        <v>1111</v>
      </c>
      <c r="E745" s="167">
        <v>3</v>
      </c>
      <c r="F745" s="168">
        <v>2.86</v>
      </c>
      <c r="G745" s="167" t="s">
        <v>1260</v>
      </c>
      <c r="H745" s="167" t="s">
        <v>1257</v>
      </c>
      <c r="I745" s="169">
        <v>71</v>
      </c>
    </row>
    <row r="746" spans="1:9">
      <c r="A746" s="165">
        <v>745</v>
      </c>
      <c r="B746" s="166" t="s">
        <v>1134</v>
      </c>
      <c r="C746" s="166" t="s">
        <v>1096</v>
      </c>
      <c r="D746" s="166" t="s">
        <v>1097</v>
      </c>
      <c r="E746" s="167">
        <v>8</v>
      </c>
      <c r="F746" s="168">
        <v>1.83</v>
      </c>
      <c r="G746" s="167" t="s">
        <v>1259</v>
      </c>
      <c r="H746" s="167" t="s">
        <v>1257</v>
      </c>
      <c r="I746" s="169">
        <v>41</v>
      </c>
    </row>
    <row r="747" spans="1:9">
      <c r="A747" s="165">
        <v>746</v>
      </c>
      <c r="B747" s="166" t="s">
        <v>1125</v>
      </c>
      <c r="C747" s="166" t="s">
        <v>1096</v>
      </c>
      <c r="D747" s="166" t="s">
        <v>1111</v>
      </c>
      <c r="E747" s="167">
        <v>9</v>
      </c>
      <c r="F747" s="168">
        <v>8.69</v>
      </c>
      <c r="G747" s="167" t="s">
        <v>1260</v>
      </c>
      <c r="H747" s="167" t="s">
        <v>1256</v>
      </c>
      <c r="I747" s="169">
        <v>65</v>
      </c>
    </row>
    <row r="748" spans="1:9">
      <c r="A748" s="165">
        <v>747</v>
      </c>
      <c r="B748" s="166" t="s">
        <v>1110</v>
      </c>
      <c r="C748" s="166" t="s">
        <v>1096</v>
      </c>
      <c r="D748" s="166" t="s">
        <v>1103</v>
      </c>
      <c r="E748" s="167">
        <v>2</v>
      </c>
      <c r="F748" s="168">
        <v>1.17</v>
      </c>
      <c r="G748" s="167" t="s">
        <v>1259</v>
      </c>
      <c r="H748" s="167" t="s">
        <v>1256</v>
      </c>
      <c r="I748" s="169">
        <v>59</v>
      </c>
    </row>
    <row r="749" spans="1:9">
      <c r="A749" s="165">
        <v>748</v>
      </c>
      <c r="B749" s="166" t="s">
        <v>1119</v>
      </c>
      <c r="C749" s="166" t="s">
        <v>1096</v>
      </c>
      <c r="D749" s="166" t="s">
        <v>1111</v>
      </c>
      <c r="E749" s="167">
        <v>4</v>
      </c>
      <c r="F749" s="168">
        <v>1.55</v>
      </c>
      <c r="G749" s="167" t="s">
        <v>1259</v>
      </c>
      <c r="H749" s="167" t="s">
        <v>1257</v>
      </c>
      <c r="I749" s="169">
        <v>43</v>
      </c>
    </row>
    <row r="750" spans="1:9">
      <c r="A750" s="165">
        <v>749</v>
      </c>
      <c r="B750" s="166" t="s">
        <v>1137</v>
      </c>
      <c r="C750" s="166" t="s">
        <v>1099</v>
      </c>
      <c r="D750" s="166" t="s">
        <v>1111</v>
      </c>
      <c r="E750" s="167">
        <v>9</v>
      </c>
      <c r="F750" s="168">
        <v>4.2300000000000004</v>
      </c>
      <c r="G750" s="167" t="s">
        <v>1260</v>
      </c>
      <c r="H750" s="167" t="s">
        <v>1257</v>
      </c>
      <c r="I750" s="169">
        <v>42</v>
      </c>
    </row>
    <row r="751" spans="1:9">
      <c r="A751" s="165">
        <v>750</v>
      </c>
      <c r="B751" s="166" t="s">
        <v>1144</v>
      </c>
      <c r="C751" s="166" t="s">
        <v>1096</v>
      </c>
      <c r="D751" s="166" t="s">
        <v>1103</v>
      </c>
      <c r="E751" s="167">
        <v>3</v>
      </c>
      <c r="F751" s="168">
        <v>7.08</v>
      </c>
      <c r="G751" s="167" t="s">
        <v>1260</v>
      </c>
      <c r="H751" s="167" t="s">
        <v>1256</v>
      </c>
      <c r="I751" s="169">
        <v>63</v>
      </c>
    </row>
    <row r="752" spans="1:9">
      <c r="A752" s="165">
        <v>751</v>
      </c>
      <c r="B752" s="166" t="s">
        <v>1140</v>
      </c>
      <c r="C752" s="166" t="s">
        <v>1102</v>
      </c>
      <c r="D752" s="166" t="s">
        <v>1097</v>
      </c>
      <c r="E752" s="167">
        <v>3</v>
      </c>
      <c r="F752" s="168">
        <v>1.55</v>
      </c>
      <c r="G752" s="167" t="s">
        <v>1260</v>
      </c>
      <c r="H752" s="167" t="s">
        <v>1256</v>
      </c>
      <c r="I752" s="169">
        <v>31</v>
      </c>
    </row>
    <row r="753" spans="1:9">
      <c r="A753" s="165">
        <v>752</v>
      </c>
      <c r="B753" s="166" t="s">
        <v>1108</v>
      </c>
      <c r="C753" s="166" t="s">
        <v>1096</v>
      </c>
      <c r="D753" s="166" t="s">
        <v>1103</v>
      </c>
      <c r="E753" s="167">
        <v>7</v>
      </c>
      <c r="F753" s="168">
        <v>2.36</v>
      </c>
      <c r="G753" s="167" t="s">
        <v>1259</v>
      </c>
      <c r="H753" s="167" t="s">
        <v>1257</v>
      </c>
      <c r="I753" s="169">
        <v>59</v>
      </c>
    </row>
    <row r="754" spans="1:9">
      <c r="A754" s="165">
        <v>753</v>
      </c>
      <c r="B754" s="166" t="s">
        <v>1138</v>
      </c>
      <c r="C754" s="166" t="s">
        <v>1096</v>
      </c>
      <c r="D754" s="166" t="s">
        <v>1097</v>
      </c>
      <c r="E754" s="167">
        <v>8</v>
      </c>
      <c r="F754" s="168">
        <v>8.82</v>
      </c>
      <c r="G754" s="167" t="s">
        <v>1260</v>
      </c>
      <c r="H754" s="167" t="s">
        <v>1257</v>
      </c>
      <c r="I754" s="169">
        <v>39</v>
      </c>
    </row>
    <row r="755" spans="1:9">
      <c r="A755" s="165">
        <v>754</v>
      </c>
      <c r="B755" s="166" t="s">
        <v>205</v>
      </c>
      <c r="C755" s="166" t="s">
        <v>1096</v>
      </c>
      <c r="D755" s="166" t="s">
        <v>1100</v>
      </c>
      <c r="E755" s="167">
        <v>9</v>
      </c>
      <c r="F755" s="168">
        <v>3.58</v>
      </c>
      <c r="G755" s="167" t="s">
        <v>1259</v>
      </c>
      <c r="H755" s="167" t="s">
        <v>1257</v>
      </c>
      <c r="I755" s="169">
        <v>58</v>
      </c>
    </row>
    <row r="756" spans="1:9">
      <c r="A756" s="165">
        <v>755</v>
      </c>
      <c r="B756" s="166" t="s">
        <v>1124</v>
      </c>
      <c r="C756" s="166" t="s">
        <v>1113</v>
      </c>
      <c r="D756" s="166" t="s">
        <v>1105</v>
      </c>
      <c r="E756" s="167">
        <v>6</v>
      </c>
      <c r="F756" s="168">
        <v>7.39</v>
      </c>
      <c r="G756" s="167" t="s">
        <v>1260</v>
      </c>
      <c r="H756" s="167" t="s">
        <v>1257</v>
      </c>
      <c r="I756" s="169">
        <v>44</v>
      </c>
    </row>
    <row r="757" spans="1:9">
      <c r="A757" s="165">
        <v>756</v>
      </c>
      <c r="B757" s="166" t="s">
        <v>1135</v>
      </c>
      <c r="C757" s="166" t="s">
        <v>1102</v>
      </c>
      <c r="D757" s="166" t="s">
        <v>1097</v>
      </c>
      <c r="E757" s="167">
        <v>6</v>
      </c>
      <c r="F757" s="168">
        <v>5.58</v>
      </c>
      <c r="G757" s="167" t="s">
        <v>1259</v>
      </c>
      <c r="H757" s="167" t="s">
        <v>1257</v>
      </c>
      <c r="I757" s="169">
        <v>47</v>
      </c>
    </row>
    <row r="758" spans="1:9">
      <c r="A758" s="165">
        <v>757</v>
      </c>
      <c r="B758" s="166" t="s">
        <v>1101</v>
      </c>
      <c r="C758" s="166" t="s">
        <v>1102</v>
      </c>
      <c r="D758" s="166" t="s">
        <v>1097</v>
      </c>
      <c r="E758" s="167">
        <v>8</v>
      </c>
      <c r="F758" s="168">
        <v>4.34</v>
      </c>
      <c r="G758" s="167" t="s">
        <v>1260</v>
      </c>
      <c r="H758" s="167" t="s">
        <v>1257</v>
      </c>
      <c r="I758" s="169">
        <v>30</v>
      </c>
    </row>
    <row r="759" spans="1:9">
      <c r="A759" s="165">
        <v>758</v>
      </c>
      <c r="B759" s="166" t="s">
        <v>206</v>
      </c>
      <c r="C759" s="166" t="s">
        <v>1096</v>
      </c>
      <c r="D759" s="166" t="s">
        <v>1105</v>
      </c>
      <c r="E759" s="167">
        <v>1</v>
      </c>
      <c r="F759" s="168">
        <v>7.54</v>
      </c>
      <c r="G759" s="167" t="s">
        <v>1260</v>
      </c>
      <c r="H759" s="167" t="s">
        <v>1257</v>
      </c>
      <c r="I759" s="169">
        <v>46</v>
      </c>
    </row>
    <row r="760" spans="1:9">
      <c r="A760" s="165">
        <v>759</v>
      </c>
      <c r="B760" s="166" t="s">
        <v>1139</v>
      </c>
      <c r="C760" s="166" t="s">
        <v>1099</v>
      </c>
      <c r="D760" s="166" t="s">
        <v>1105</v>
      </c>
      <c r="E760" s="167">
        <v>2</v>
      </c>
      <c r="F760" s="168">
        <v>5.5</v>
      </c>
      <c r="G760" s="167" t="s">
        <v>1259</v>
      </c>
      <c r="H760" s="167" t="s">
        <v>1256</v>
      </c>
      <c r="I760" s="169">
        <v>36</v>
      </c>
    </row>
    <row r="761" spans="1:9">
      <c r="A761" s="165">
        <v>760</v>
      </c>
      <c r="B761" s="166" t="s">
        <v>1108</v>
      </c>
      <c r="C761" s="166" t="s">
        <v>1096</v>
      </c>
      <c r="D761" s="166" t="s">
        <v>1103</v>
      </c>
      <c r="E761" s="167">
        <v>3</v>
      </c>
      <c r="F761" s="168">
        <v>4.99</v>
      </c>
      <c r="G761" s="167" t="s">
        <v>1259</v>
      </c>
      <c r="H761" s="167" t="s">
        <v>1257</v>
      </c>
      <c r="I761" s="169">
        <v>62</v>
      </c>
    </row>
    <row r="762" spans="1:9">
      <c r="A762" s="165">
        <v>761</v>
      </c>
      <c r="B762" s="166" t="s">
        <v>206</v>
      </c>
      <c r="C762" s="166" t="s">
        <v>1096</v>
      </c>
      <c r="D762" s="166" t="s">
        <v>1097</v>
      </c>
      <c r="E762" s="167">
        <v>9</v>
      </c>
      <c r="F762" s="168">
        <v>5.2</v>
      </c>
      <c r="G762" s="167" t="s">
        <v>1259</v>
      </c>
      <c r="H762" s="167" t="s">
        <v>1257</v>
      </c>
      <c r="I762" s="169">
        <v>67</v>
      </c>
    </row>
    <row r="763" spans="1:9">
      <c r="A763" s="165">
        <v>762</v>
      </c>
      <c r="B763" s="166" t="s">
        <v>1104</v>
      </c>
      <c r="C763" s="166" t="s">
        <v>1099</v>
      </c>
      <c r="D763" s="166" t="s">
        <v>1103</v>
      </c>
      <c r="E763" s="167">
        <v>7</v>
      </c>
      <c r="F763" s="168">
        <v>6.6</v>
      </c>
      <c r="G763" s="167" t="s">
        <v>1260</v>
      </c>
      <c r="H763" s="167" t="s">
        <v>1256</v>
      </c>
      <c r="I763" s="169">
        <v>47</v>
      </c>
    </row>
    <row r="764" spans="1:9">
      <c r="A764" s="165">
        <v>763</v>
      </c>
      <c r="B764" s="166" t="s">
        <v>1116</v>
      </c>
      <c r="C764" s="166" t="s">
        <v>1096</v>
      </c>
      <c r="D764" s="166" t="s">
        <v>1100</v>
      </c>
      <c r="E764" s="167">
        <v>1</v>
      </c>
      <c r="F764" s="168">
        <v>1.31</v>
      </c>
      <c r="G764" s="167" t="s">
        <v>1260</v>
      </c>
      <c r="H764" s="167" t="s">
        <v>1257</v>
      </c>
      <c r="I764" s="169">
        <v>58</v>
      </c>
    </row>
    <row r="765" spans="1:9">
      <c r="A765" s="165">
        <v>764</v>
      </c>
      <c r="B765" s="166" t="s">
        <v>1124</v>
      </c>
      <c r="C765" s="166" t="s">
        <v>1113</v>
      </c>
      <c r="D765" s="166" t="s">
        <v>1103</v>
      </c>
      <c r="E765" s="167">
        <v>8</v>
      </c>
      <c r="F765" s="168">
        <v>7.82</v>
      </c>
      <c r="G765" s="167" t="s">
        <v>1260</v>
      </c>
      <c r="H765" s="167" t="s">
        <v>1257</v>
      </c>
      <c r="I765" s="169">
        <v>38</v>
      </c>
    </row>
    <row r="766" spans="1:9">
      <c r="A766" s="165">
        <v>765</v>
      </c>
      <c r="B766" s="166" t="s">
        <v>1101</v>
      </c>
      <c r="C766" s="166" t="s">
        <v>1102</v>
      </c>
      <c r="D766" s="166" t="s">
        <v>1111</v>
      </c>
      <c r="E766" s="167">
        <v>10</v>
      </c>
      <c r="F766" s="168">
        <v>8.3000000000000007</v>
      </c>
      <c r="G766" s="167" t="s">
        <v>1260</v>
      </c>
      <c r="H766" s="167" t="s">
        <v>1256</v>
      </c>
      <c r="I766" s="169">
        <v>55</v>
      </c>
    </row>
    <row r="767" spans="1:9">
      <c r="A767" s="165">
        <v>766</v>
      </c>
      <c r="B767" s="166" t="s">
        <v>1115</v>
      </c>
      <c r="C767" s="166" t="s">
        <v>1096</v>
      </c>
      <c r="D767" s="166" t="s">
        <v>1097</v>
      </c>
      <c r="E767" s="167">
        <v>1</v>
      </c>
      <c r="F767" s="168">
        <v>9.67</v>
      </c>
      <c r="G767" s="167" t="s">
        <v>1260</v>
      </c>
      <c r="H767" s="167" t="s">
        <v>1256</v>
      </c>
      <c r="I767" s="169">
        <v>23</v>
      </c>
    </row>
    <row r="768" spans="1:9">
      <c r="A768" s="165">
        <v>767</v>
      </c>
      <c r="B768" s="166" t="s">
        <v>1137</v>
      </c>
      <c r="C768" s="166" t="s">
        <v>1099</v>
      </c>
      <c r="D768" s="166" t="s">
        <v>1103</v>
      </c>
      <c r="E768" s="167">
        <v>2</v>
      </c>
      <c r="F768" s="168">
        <v>8.33</v>
      </c>
      <c r="G768" s="167" t="s">
        <v>1260</v>
      </c>
      <c r="H768" s="167" t="s">
        <v>1256</v>
      </c>
      <c r="I768" s="169">
        <v>53</v>
      </c>
    </row>
    <row r="769" spans="1:9">
      <c r="A769" s="165">
        <v>768</v>
      </c>
      <c r="B769" s="166" t="s">
        <v>1119</v>
      </c>
      <c r="C769" s="166" t="s">
        <v>1096</v>
      </c>
      <c r="D769" s="166" t="s">
        <v>1097</v>
      </c>
      <c r="E769" s="167">
        <v>7</v>
      </c>
      <c r="F769" s="168">
        <v>1.17</v>
      </c>
      <c r="G769" s="167" t="s">
        <v>1260</v>
      </c>
      <c r="H769" s="167" t="s">
        <v>1257</v>
      </c>
      <c r="I769" s="169">
        <v>78</v>
      </c>
    </row>
    <row r="770" spans="1:9">
      <c r="A770" s="165">
        <v>769</v>
      </c>
      <c r="B770" s="166" t="s">
        <v>205</v>
      </c>
      <c r="C770" s="166" t="s">
        <v>1096</v>
      </c>
      <c r="D770" s="166" t="s">
        <v>1111</v>
      </c>
      <c r="E770" s="167">
        <v>7</v>
      </c>
      <c r="F770" s="168">
        <v>1.49</v>
      </c>
      <c r="G770" s="167" t="s">
        <v>1260</v>
      </c>
      <c r="H770" s="167" t="s">
        <v>1256</v>
      </c>
      <c r="I770" s="169">
        <v>51</v>
      </c>
    </row>
    <row r="771" spans="1:9">
      <c r="A771" s="165">
        <v>770</v>
      </c>
      <c r="B771" s="166" t="s">
        <v>1127</v>
      </c>
      <c r="C771" s="166" t="s">
        <v>1096</v>
      </c>
      <c r="D771" s="166" t="s">
        <v>1111</v>
      </c>
      <c r="E771" s="167">
        <v>8</v>
      </c>
      <c r="F771" s="168">
        <v>8.17</v>
      </c>
      <c r="G771" s="167" t="s">
        <v>1260</v>
      </c>
      <c r="H771" s="167" t="s">
        <v>1257</v>
      </c>
      <c r="I771" s="169">
        <v>42</v>
      </c>
    </row>
    <row r="772" spans="1:9">
      <c r="A772" s="165">
        <v>771</v>
      </c>
      <c r="B772" s="166" t="s">
        <v>1137</v>
      </c>
      <c r="C772" s="166" t="s">
        <v>1099</v>
      </c>
      <c r="D772" s="166" t="s">
        <v>1097</v>
      </c>
      <c r="E772" s="167">
        <v>1</v>
      </c>
      <c r="F772" s="168">
        <v>7.81</v>
      </c>
      <c r="G772" s="167" t="s">
        <v>1259</v>
      </c>
      <c r="H772" s="167" t="s">
        <v>1256</v>
      </c>
      <c r="I772" s="169">
        <v>45</v>
      </c>
    </row>
    <row r="773" spans="1:9">
      <c r="A773" s="165">
        <v>772</v>
      </c>
      <c r="B773" s="166" t="s">
        <v>1143</v>
      </c>
      <c r="C773" s="166" t="s">
        <v>1099</v>
      </c>
      <c r="D773" s="166" t="s">
        <v>1105</v>
      </c>
      <c r="E773" s="167">
        <v>2</v>
      </c>
      <c r="F773" s="168">
        <v>3.46</v>
      </c>
      <c r="G773" s="167" t="s">
        <v>1260</v>
      </c>
      <c r="H773" s="167" t="s">
        <v>1257</v>
      </c>
      <c r="I773" s="169">
        <v>43</v>
      </c>
    </row>
    <row r="774" spans="1:9">
      <c r="A774" s="165">
        <v>773</v>
      </c>
      <c r="B774" s="166" t="s">
        <v>1144</v>
      </c>
      <c r="C774" s="166" t="s">
        <v>1096</v>
      </c>
      <c r="D774" s="166" t="s">
        <v>1103</v>
      </c>
      <c r="E774" s="167">
        <v>7</v>
      </c>
      <c r="F774" s="168">
        <v>5.4</v>
      </c>
      <c r="G774" s="167" t="s">
        <v>1259</v>
      </c>
      <c r="H774" s="167" t="s">
        <v>1257</v>
      </c>
      <c r="I774" s="169">
        <v>45</v>
      </c>
    </row>
    <row r="775" spans="1:9">
      <c r="A775" s="165">
        <v>774</v>
      </c>
      <c r="B775" s="166" t="s">
        <v>1125</v>
      </c>
      <c r="C775" s="166" t="s">
        <v>1096</v>
      </c>
      <c r="D775" s="166" t="s">
        <v>1105</v>
      </c>
      <c r="E775" s="167">
        <v>1</v>
      </c>
      <c r="F775" s="168">
        <v>3.41</v>
      </c>
      <c r="G775" s="167" t="s">
        <v>1260</v>
      </c>
      <c r="H775" s="167" t="s">
        <v>1257</v>
      </c>
      <c r="I775" s="169">
        <v>62</v>
      </c>
    </row>
    <row r="776" spans="1:9">
      <c r="A776" s="165">
        <v>775</v>
      </c>
      <c r="B776" s="166" t="s">
        <v>1139</v>
      </c>
      <c r="C776" s="166" t="s">
        <v>1099</v>
      </c>
      <c r="D776" s="166" t="s">
        <v>1100</v>
      </c>
      <c r="E776" s="167">
        <v>5</v>
      </c>
      <c r="F776" s="168">
        <v>2.2200000000000002</v>
      </c>
      <c r="G776" s="167" t="s">
        <v>1260</v>
      </c>
      <c r="H776" s="167" t="s">
        <v>1257</v>
      </c>
      <c r="I776" s="169">
        <v>55</v>
      </c>
    </row>
    <row r="777" spans="1:9">
      <c r="A777" s="165">
        <v>776</v>
      </c>
      <c r="B777" s="166" t="s">
        <v>1114</v>
      </c>
      <c r="C777" s="166" t="s">
        <v>1096</v>
      </c>
      <c r="D777" s="166" t="s">
        <v>1105</v>
      </c>
      <c r="E777" s="167">
        <v>5</v>
      </c>
      <c r="F777" s="168">
        <v>3.01</v>
      </c>
      <c r="G777" s="167" t="s">
        <v>1259</v>
      </c>
      <c r="H777" s="167" t="s">
        <v>1257</v>
      </c>
      <c r="I777" s="169">
        <v>67</v>
      </c>
    </row>
    <row r="778" spans="1:9">
      <c r="A778" s="165">
        <v>777</v>
      </c>
      <c r="B778" s="166" t="s">
        <v>206</v>
      </c>
      <c r="C778" s="166" t="s">
        <v>1096</v>
      </c>
      <c r="D778" s="166" t="s">
        <v>1103</v>
      </c>
      <c r="E778" s="167">
        <v>2</v>
      </c>
      <c r="F778" s="168">
        <v>1.17</v>
      </c>
      <c r="G778" s="167" t="s">
        <v>1260</v>
      </c>
      <c r="H778" s="167" t="s">
        <v>1257</v>
      </c>
      <c r="I778" s="169">
        <v>55</v>
      </c>
    </row>
    <row r="779" spans="1:9">
      <c r="A779" s="165">
        <v>778</v>
      </c>
      <c r="B779" s="166" t="s">
        <v>1144</v>
      </c>
      <c r="C779" s="166" t="s">
        <v>1096</v>
      </c>
      <c r="D779" s="166" t="s">
        <v>1103</v>
      </c>
      <c r="E779" s="167">
        <v>1</v>
      </c>
      <c r="F779" s="168">
        <v>8.27</v>
      </c>
      <c r="G779" s="167" t="s">
        <v>1260</v>
      </c>
      <c r="H779" s="167" t="s">
        <v>1257</v>
      </c>
      <c r="I779" s="169">
        <v>29</v>
      </c>
    </row>
    <row r="780" spans="1:9">
      <c r="A780" s="165">
        <v>779</v>
      </c>
      <c r="B780" s="166" t="s">
        <v>1136</v>
      </c>
      <c r="C780" s="166" t="s">
        <v>1096</v>
      </c>
      <c r="D780" s="166" t="s">
        <v>1105</v>
      </c>
      <c r="E780" s="167">
        <v>8</v>
      </c>
      <c r="F780" s="168">
        <v>1.37</v>
      </c>
      <c r="G780" s="167" t="s">
        <v>1259</v>
      </c>
      <c r="H780" s="167" t="s">
        <v>1257</v>
      </c>
      <c r="I780" s="169">
        <v>65</v>
      </c>
    </row>
    <row r="781" spans="1:9">
      <c r="A781" s="165">
        <v>780</v>
      </c>
      <c r="B781" s="166" t="s">
        <v>1144</v>
      </c>
      <c r="C781" s="166" t="s">
        <v>1096</v>
      </c>
      <c r="D781" s="166" t="s">
        <v>1103</v>
      </c>
      <c r="E781" s="167">
        <v>7</v>
      </c>
      <c r="F781" s="168">
        <v>2.19</v>
      </c>
      <c r="G781" s="167" t="s">
        <v>1260</v>
      </c>
      <c r="H781" s="167" t="s">
        <v>1257</v>
      </c>
      <c r="I781" s="169">
        <v>59</v>
      </c>
    </row>
    <row r="782" spans="1:9">
      <c r="A782" s="165">
        <v>781</v>
      </c>
      <c r="B782" s="166" t="s">
        <v>206</v>
      </c>
      <c r="C782" s="166" t="s">
        <v>1096</v>
      </c>
      <c r="D782" s="166" t="s">
        <v>1097</v>
      </c>
      <c r="E782" s="167">
        <v>2</v>
      </c>
      <c r="F782" s="168">
        <v>4.2699999999999996</v>
      </c>
      <c r="G782" s="167" t="s">
        <v>1260</v>
      </c>
      <c r="H782" s="167" t="s">
        <v>1257</v>
      </c>
      <c r="I782" s="169">
        <v>49</v>
      </c>
    </row>
    <row r="783" spans="1:9">
      <c r="A783" s="165">
        <v>782</v>
      </c>
      <c r="B783" s="166" t="s">
        <v>1119</v>
      </c>
      <c r="C783" s="166" t="s">
        <v>1096</v>
      </c>
      <c r="D783" s="166" t="s">
        <v>1100</v>
      </c>
      <c r="E783" s="167">
        <v>5</v>
      </c>
      <c r="F783" s="168">
        <v>6.81</v>
      </c>
      <c r="G783" s="167" t="s">
        <v>1260</v>
      </c>
      <c r="H783" s="167" t="s">
        <v>1257</v>
      </c>
      <c r="I783" s="169">
        <v>63</v>
      </c>
    </row>
    <row r="784" spans="1:9">
      <c r="A784" s="165">
        <v>783</v>
      </c>
      <c r="B784" s="166" t="s">
        <v>1143</v>
      </c>
      <c r="C784" s="166" t="s">
        <v>1099</v>
      </c>
      <c r="D784" s="166" t="s">
        <v>1097</v>
      </c>
      <c r="E784" s="167">
        <v>8</v>
      </c>
      <c r="F784" s="168">
        <v>6.11</v>
      </c>
      <c r="G784" s="167" t="s">
        <v>1260</v>
      </c>
      <c r="H784" s="167" t="s">
        <v>1257</v>
      </c>
      <c r="I784" s="169">
        <v>36</v>
      </c>
    </row>
    <row r="785" spans="1:9">
      <c r="A785" s="165">
        <v>784</v>
      </c>
      <c r="B785" s="166" t="s">
        <v>1137</v>
      </c>
      <c r="C785" s="166" t="s">
        <v>1099</v>
      </c>
      <c r="D785" s="166" t="s">
        <v>1103</v>
      </c>
      <c r="E785" s="167">
        <v>8</v>
      </c>
      <c r="F785" s="168">
        <v>4.53</v>
      </c>
      <c r="G785" s="167" t="s">
        <v>1260</v>
      </c>
      <c r="H785" s="167" t="s">
        <v>1257</v>
      </c>
      <c r="I785" s="169">
        <v>47</v>
      </c>
    </row>
    <row r="786" spans="1:9">
      <c r="A786" s="165">
        <v>785</v>
      </c>
      <c r="B786" s="166" t="s">
        <v>1138</v>
      </c>
      <c r="C786" s="166" t="s">
        <v>1096</v>
      </c>
      <c r="D786" s="166" t="s">
        <v>1103</v>
      </c>
      <c r="E786" s="167">
        <v>3</v>
      </c>
      <c r="F786" s="168">
        <v>8.1999999999999993</v>
      </c>
      <c r="G786" s="167" t="s">
        <v>1259</v>
      </c>
      <c r="H786" s="167" t="s">
        <v>1257</v>
      </c>
      <c r="I786" s="169">
        <v>49</v>
      </c>
    </row>
    <row r="787" spans="1:9">
      <c r="A787" s="165">
        <v>786</v>
      </c>
      <c r="B787" s="166" t="s">
        <v>1117</v>
      </c>
      <c r="C787" s="166" t="s">
        <v>1099</v>
      </c>
      <c r="D787" s="166" t="s">
        <v>1103</v>
      </c>
      <c r="E787" s="167">
        <v>1</v>
      </c>
      <c r="F787" s="168">
        <v>1.01</v>
      </c>
      <c r="G787" s="167" t="s">
        <v>1260</v>
      </c>
      <c r="H787" s="167" t="s">
        <v>1257</v>
      </c>
      <c r="I787" s="169">
        <v>31</v>
      </c>
    </row>
    <row r="788" spans="1:9">
      <c r="A788" s="165">
        <v>787</v>
      </c>
      <c r="B788" s="166" t="s">
        <v>1128</v>
      </c>
      <c r="C788" s="166" t="s">
        <v>1099</v>
      </c>
      <c r="D788" s="166" t="s">
        <v>1100</v>
      </c>
      <c r="E788" s="167">
        <v>6</v>
      </c>
      <c r="F788" s="168">
        <v>1.95</v>
      </c>
      <c r="G788" s="167" t="s">
        <v>1260</v>
      </c>
      <c r="H788" s="167" t="s">
        <v>1257</v>
      </c>
      <c r="I788" s="169">
        <v>39</v>
      </c>
    </row>
    <row r="789" spans="1:9">
      <c r="A789" s="165">
        <v>788</v>
      </c>
      <c r="B789" s="166" t="s">
        <v>1108</v>
      </c>
      <c r="C789" s="166" t="s">
        <v>1096</v>
      </c>
      <c r="D789" s="166" t="s">
        <v>1103</v>
      </c>
      <c r="E789" s="167">
        <v>8</v>
      </c>
      <c r="F789" s="168">
        <v>4.45</v>
      </c>
      <c r="G789" s="167" t="s">
        <v>1259</v>
      </c>
      <c r="H789" s="167" t="s">
        <v>1257</v>
      </c>
      <c r="I789" s="169">
        <v>77</v>
      </c>
    </row>
    <row r="790" spans="1:9">
      <c r="A790" s="165">
        <v>789</v>
      </c>
      <c r="B790" s="166" t="s">
        <v>1117</v>
      </c>
      <c r="C790" s="166" t="s">
        <v>1099</v>
      </c>
      <c r="D790" s="166" t="s">
        <v>1097</v>
      </c>
      <c r="E790" s="167">
        <v>2</v>
      </c>
      <c r="F790" s="168">
        <v>2.68</v>
      </c>
      <c r="G790" s="167" t="s">
        <v>1260</v>
      </c>
      <c r="H790" s="167" t="s">
        <v>1257</v>
      </c>
      <c r="I790" s="169">
        <v>40</v>
      </c>
    </row>
    <row r="791" spans="1:9">
      <c r="A791" s="165">
        <v>790</v>
      </c>
      <c r="B791" s="166" t="s">
        <v>1101</v>
      </c>
      <c r="C791" s="166" t="s">
        <v>1102</v>
      </c>
      <c r="D791" s="166" t="s">
        <v>1100</v>
      </c>
      <c r="E791" s="167">
        <v>8</v>
      </c>
      <c r="F791" s="168">
        <v>8.65</v>
      </c>
      <c r="G791" s="167" t="s">
        <v>1260</v>
      </c>
      <c r="H791" s="167" t="s">
        <v>1257</v>
      </c>
      <c r="I791" s="169">
        <v>61</v>
      </c>
    </row>
    <row r="792" spans="1:9">
      <c r="A792" s="165">
        <v>791</v>
      </c>
      <c r="B792" s="166" t="s">
        <v>1144</v>
      </c>
      <c r="C792" s="166" t="s">
        <v>1096</v>
      </c>
      <c r="D792" s="166" t="s">
        <v>1111</v>
      </c>
      <c r="E792" s="167">
        <v>7</v>
      </c>
      <c r="F792" s="168">
        <v>9.34</v>
      </c>
      <c r="G792" s="167" t="s">
        <v>1259</v>
      </c>
      <c r="H792" s="167" t="s">
        <v>1257</v>
      </c>
      <c r="I792" s="169">
        <v>71</v>
      </c>
    </row>
    <row r="793" spans="1:9">
      <c r="A793" s="165">
        <v>792</v>
      </c>
      <c r="B793" s="166" t="s">
        <v>1134</v>
      </c>
      <c r="C793" s="166" t="s">
        <v>1096</v>
      </c>
      <c r="D793" s="166" t="s">
        <v>1103</v>
      </c>
      <c r="E793" s="167">
        <v>1</v>
      </c>
      <c r="F793" s="168">
        <v>6.32</v>
      </c>
      <c r="G793" s="167" t="s">
        <v>1259</v>
      </c>
      <c r="H793" s="167" t="s">
        <v>1257</v>
      </c>
      <c r="I793" s="169">
        <v>61</v>
      </c>
    </row>
    <row r="794" spans="1:9">
      <c r="A794" s="165">
        <v>793</v>
      </c>
      <c r="B794" s="166" t="s">
        <v>1125</v>
      </c>
      <c r="C794" s="166" t="s">
        <v>1096</v>
      </c>
      <c r="D794" s="166" t="s">
        <v>1097</v>
      </c>
      <c r="E794" s="167">
        <v>6</v>
      </c>
      <c r="F794" s="168">
        <v>3.51</v>
      </c>
      <c r="G794" s="167" t="s">
        <v>1260</v>
      </c>
      <c r="H794" s="167" t="s">
        <v>1256</v>
      </c>
      <c r="I794" s="169">
        <v>47</v>
      </c>
    </row>
    <row r="795" spans="1:9">
      <c r="A795" s="165">
        <v>794</v>
      </c>
      <c r="B795" s="166" t="s">
        <v>1114</v>
      </c>
      <c r="C795" s="166" t="s">
        <v>1096</v>
      </c>
      <c r="D795" s="166" t="s">
        <v>1103</v>
      </c>
      <c r="E795" s="167">
        <v>1</v>
      </c>
      <c r="F795" s="168">
        <v>9.75</v>
      </c>
      <c r="G795" s="167" t="s">
        <v>1259</v>
      </c>
      <c r="H795" s="167" t="s">
        <v>1256</v>
      </c>
      <c r="I795" s="169">
        <v>33</v>
      </c>
    </row>
    <row r="796" spans="1:9">
      <c r="A796" s="165">
        <v>795</v>
      </c>
      <c r="B796" s="166" t="s">
        <v>1117</v>
      </c>
      <c r="C796" s="166" t="s">
        <v>1099</v>
      </c>
      <c r="D796" s="166" t="s">
        <v>1097</v>
      </c>
      <c r="E796" s="167">
        <v>10</v>
      </c>
      <c r="F796" s="168">
        <v>1.77</v>
      </c>
      <c r="G796" s="167" t="s">
        <v>1260</v>
      </c>
      <c r="H796" s="167" t="s">
        <v>1256</v>
      </c>
      <c r="I796" s="169">
        <v>57</v>
      </c>
    </row>
    <row r="797" spans="1:9">
      <c r="A797" s="165">
        <v>796</v>
      </c>
      <c r="B797" s="166" t="s">
        <v>1110</v>
      </c>
      <c r="C797" s="166" t="s">
        <v>1096</v>
      </c>
      <c r="D797" s="166" t="s">
        <v>1105</v>
      </c>
      <c r="E797" s="167">
        <v>5</v>
      </c>
      <c r="F797" s="168">
        <v>2.48</v>
      </c>
      <c r="G797" s="167" t="s">
        <v>1260</v>
      </c>
      <c r="H797" s="167" t="s">
        <v>1257</v>
      </c>
      <c r="I797" s="169">
        <v>31</v>
      </c>
    </row>
    <row r="798" spans="1:9">
      <c r="A798" s="165">
        <v>797</v>
      </c>
      <c r="B798" s="166" t="s">
        <v>1120</v>
      </c>
      <c r="C798" s="166" t="s">
        <v>1099</v>
      </c>
      <c r="D798" s="166" t="s">
        <v>1100</v>
      </c>
      <c r="E798" s="167">
        <v>9</v>
      </c>
      <c r="F798" s="168">
        <v>8.15</v>
      </c>
      <c r="G798" s="167" t="s">
        <v>1260</v>
      </c>
      <c r="H798" s="167" t="s">
        <v>1256</v>
      </c>
      <c r="I798" s="169">
        <v>61</v>
      </c>
    </row>
    <row r="799" spans="1:9">
      <c r="A799" s="165">
        <v>798</v>
      </c>
      <c r="B799" s="166" t="s">
        <v>1135</v>
      </c>
      <c r="C799" s="166" t="s">
        <v>1102</v>
      </c>
      <c r="D799" s="166" t="s">
        <v>1111</v>
      </c>
      <c r="E799" s="167">
        <v>8</v>
      </c>
      <c r="F799" s="168">
        <v>1.1299999999999999</v>
      </c>
      <c r="G799" s="167" t="s">
        <v>1260</v>
      </c>
      <c r="H799" s="167" t="s">
        <v>1257</v>
      </c>
      <c r="I799" s="169">
        <v>40</v>
      </c>
    </row>
    <row r="800" spans="1:9">
      <c r="A800" s="165">
        <v>799</v>
      </c>
      <c r="B800" s="166" t="s">
        <v>1129</v>
      </c>
      <c r="C800" s="166" t="s">
        <v>1096</v>
      </c>
      <c r="D800" s="166" t="s">
        <v>1100</v>
      </c>
      <c r="E800" s="167">
        <v>7</v>
      </c>
      <c r="F800" s="168">
        <v>2.14</v>
      </c>
      <c r="G800" s="167" t="s">
        <v>1260</v>
      </c>
      <c r="H800" s="167" t="s">
        <v>1256</v>
      </c>
      <c r="I800" s="169">
        <v>54</v>
      </c>
    </row>
    <row r="801" spans="1:9">
      <c r="A801" s="165">
        <v>800</v>
      </c>
      <c r="B801" s="166" t="s">
        <v>1095</v>
      </c>
      <c r="C801" s="166" t="s">
        <v>1096</v>
      </c>
      <c r="D801" s="166" t="s">
        <v>1103</v>
      </c>
      <c r="E801" s="167">
        <v>3</v>
      </c>
      <c r="F801" s="168">
        <v>9.98</v>
      </c>
      <c r="G801" s="167" t="s">
        <v>1259</v>
      </c>
      <c r="H801" s="167" t="s">
        <v>1257</v>
      </c>
      <c r="I801" s="169">
        <v>47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A137A-53EE-4B02-9060-3503F3B23F87}">
  <sheetPr>
    <tabColor rgb="FFFFFF66"/>
  </sheetPr>
  <dimension ref="B2:AQ9"/>
  <sheetViews>
    <sheetView showGridLines="0" workbookViewId="0">
      <selection activeCell="J17" sqref="J17"/>
    </sheetView>
  </sheetViews>
  <sheetFormatPr defaultRowHeight="14.4"/>
  <cols>
    <col min="4" max="4" width="11.5546875" customWidth="1"/>
    <col min="5" max="5" width="9.6640625" customWidth="1"/>
  </cols>
  <sheetData>
    <row r="2" spans="2:43">
      <c r="B2" s="77"/>
      <c r="C2" s="77" t="s">
        <v>251</v>
      </c>
      <c r="D2" s="77" t="s">
        <v>252</v>
      </c>
      <c r="E2" s="77" t="s">
        <v>216</v>
      </c>
    </row>
    <row r="3" spans="2:43">
      <c r="B3" s="77" t="s">
        <v>246</v>
      </c>
      <c r="C3" s="77">
        <v>17</v>
      </c>
      <c r="D3" s="77">
        <v>17</v>
      </c>
      <c r="E3" s="77">
        <v>40</v>
      </c>
    </row>
    <row r="4" spans="2:43">
      <c r="B4" s="77" t="s">
        <v>245</v>
      </c>
      <c r="C4" s="77">
        <v>10</v>
      </c>
      <c r="D4" s="77">
        <v>15</v>
      </c>
      <c r="E4" s="77">
        <v>45</v>
      </c>
    </row>
    <row r="5" spans="2:43">
      <c r="B5" s="77" t="s">
        <v>247</v>
      </c>
      <c r="C5" s="77">
        <v>5</v>
      </c>
      <c r="D5" s="77">
        <v>12</v>
      </c>
      <c r="E5" s="77">
        <v>32</v>
      </c>
    </row>
    <row r="7" spans="2:43">
      <c r="AO7" t="s">
        <v>248</v>
      </c>
      <c r="AP7" t="s">
        <v>249</v>
      </c>
      <c r="AQ7" t="s">
        <v>250</v>
      </c>
    </row>
    <row r="8" spans="2:43">
      <c r="AO8" t="e">
        <f>VLOOKUP($B$8,$B$3:$E$5,AO9,0)</f>
        <v>#N/A</v>
      </c>
      <c r="AP8" t="e">
        <f>VLOOKUP($B$8,$B$3:$E$5,AP9,0)</f>
        <v>#N/A</v>
      </c>
      <c r="AQ8" t="e">
        <f>VLOOKUP($B$8,$B$3:$E$5,AQ9,0)</f>
        <v>#N/A</v>
      </c>
    </row>
    <row r="9" spans="2:43">
      <c r="AO9">
        <v>2</v>
      </c>
      <c r="AP9">
        <v>3</v>
      </c>
      <c r="AQ9">
        <v>4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956B1-D2CC-42A9-BA1B-6CC13C85D077}">
  <sheetPr>
    <tabColor rgb="FFFFFF66"/>
  </sheetPr>
  <dimension ref="B1:AQ9"/>
  <sheetViews>
    <sheetView showGridLines="0" zoomScale="130" zoomScaleNormal="130" workbookViewId="0">
      <selection activeCell="G2" sqref="G2"/>
    </sheetView>
  </sheetViews>
  <sheetFormatPr defaultRowHeight="14.4"/>
  <cols>
    <col min="2" max="2" width="10.33203125" customWidth="1"/>
    <col min="4" max="4" width="11.5546875" customWidth="1"/>
    <col min="5" max="5" width="9.6640625" customWidth="1"/>
    <col min="7" max="7" width="11" customWidth="1"/>
    <col min="8" max="8" width="7.88671875" customWidth="1"/>
    <col min="9" max="9" width="11" customWidth="1"/>
    <col min="10" max="10" width="6.33203125" bestFit="1" customWidth="1"/>
  </cols>
  <sheetData>
    <row r="1" spans="2:43">
      <c r="H1" s="235" t="s">
        <v>243</v>
      </c>
      <c r="I1" s="235" t="s">
        <v>244</v>
      </c>
      <c r="J1" s="235" t="s">
        <v>68</v>
      </c>
    </row>
    <row r="2" spans="2:43">
      <c r="B2" s="77"/>
      <c r="C2" s="77" t="s">
        <v>243</v>
      </c>
      <c r="D2" s="77" t="s">
        <v>244</v>
      </c>
      <c r="E2" s="77" t="s">
        <v>68</v>
      </c>
      <c r="G2" s="238" t="s">
        <v>247</v>
      </c>
      <c r="H2" s="236">
        <f>VLOOKUP($G$2,$B$3:$E$5,2,0)</f>
        <v>5</v>
      </c>
      <c r="I2" s="236">
        <f>VLOOKUP($G$2,$B$3:$E$5,3,0)</f>
        <v>12</v>
      </c>
      <c r="J2" s="236">
        <f>VLOOKUP($G$2,$B$3:$E$5,4,0)</f>
        <v>32</v>
      </c>
    </row>
    <row r="3" spans="2:43">
      <c r="B3" s="237" t="s">
        <v>246</v>
      </c>
      <c r="C3" s="237">
        <v>18</v>
      </c>
      <c r="D3" s="237">
        <v>17</v>
      </c>
      <c r="E3" s="237">
        <v>40</v>
      </c>
    </row>
    <row r="4" spans="2:43">
      <c r="B4" s="237" t="s">
        <v>245</v>
      </c>
      <c r="C4" s="237">
        <v>10</v>
      </c>
      <c r="D4" s="237">
        <v>15</v>
      </c>
      <c r="E4" s="237">
        <v>45</v>
      </c>
      <c r="H4" s="152" t="s">
        <v>1262</v>
      </c>
      <c r="I4" s="152"/>
      <c r="J4" s="152"/>
      <c r="K4" s="152"/>
      <c r="L4" s="152"/>
      <c r="M4" s="152"/>
    </row>
    <row r="5" spans="2:43">
      <c r="B5" s="237" t="s">
        <v>247</v>
      </c>
      <c r="C5" s="237">
        <v>5</v>
      </c>
      <c r="D5" s="237">
        <v>12</v>
      </c>
      <c r="E5" s="237">
        <v>32</v>
      </c>
    </row>
    <row r="7" spans="2:43">
      <c r="AO7" t="s">
        <v>248</v>
      </c>
      <c r="AP7" t="s">
        <v>249</v>
      </c>
      <c r="AQ7" t="s">
        <v>250</v>
      </c>
    </row>
    <row r="8" spans="2:43">
      <c r="AO8" t="e">
        <f>VLOOKUP($B$8,$B$3:$E$5,AO9,0)</f>
        <v>#N/A</v>
      </c>
      <c r="AP8" t="e">
        <f>VLOOKUP($B$8,$B$3:$E$5,AP9,0)</f>
        <v>#N/A</v>
      </c>
      <c r="AQ8" t="e">
        <f>VLOOKUP($B$8,$B$3:$E$5,AQ9,0)</f>
        <v>#N/A</v>
      </c>
    </row>
    <row r="9" spans="2:43">
      <c r="AO9">
        <v>2</v>
      </c>
      <c r="AP9">
        <v>3</v>
      </c>
      <c r="AQ9">
        <v>4</v>
      </c>
    </row>
  </sheetData>
  <sheetProtection algorithmName="SHA-512" hashValue="W0aKqNTk/RrOemkwHm1goPEdwupFUnt3WkyhFF3DB9QOMuyiQd0BwwTTap3PLvzOg4/JEKniaPs08TJTYfe3kw==" saltValue="33K3oGW6AFSVYTG9d19JBQ==" spinCount="100000" sheet="1" objects="1" scenarios="1" selectLockedCells="1"/>
  <dataValidations count="1">
    <dataValidation type="list" allowBlank="1" showInputMessage="1" showErrorMessage="1" sqref="G2" xr:uid="{B5EE68E3-A82B-4D78-87FD-EE8E1D1167EE}">
      <formula1>$B$3:$B$5</formula1>
    </dataValidation>
  </dataValidation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8F699-666C-455E-975D-735D13FDA4E0}">
  <sheetPr>
    <tabColor rgb="FFFF5050"/>
  </sheetPr>
  <dimension ref="A1:O102"/>
  <sheetViews>
    <sheetView topLeftCell="B1" zoomScale="110" zoomScaleNormal="110" workbookViewId="0">
      <selection activeCell="E108" sqref="E108"/>
    </sheetView>
  </sheetViews>
  <sheetFormatPr defaultColWidth="13.44140625" defaultRowHeight="14.4"/>
  <cols>
    <col min="1" max="1" width="11.6640625" customWidth="1"/>
    <col min="2" max="2" width="10" bestFit="1" customWidth="1"/>
    <col min="3" max="3" width="12" customWidth="1"/>
    <col min="4" max="4" width="10.109375" bestFit="1" customWidth="1"/>
    <col min="5" max="5" width="12.77734375" customWidth="1"/>
    <col min="6" max="6" width="6.6640625" customWidth="1"/>
    <col min="7" max="7" width="10.88671875" bestFit="1" customWidth="1"/>
    <col min="8" max="8" width="12.88671875" customWidth="1"/>
    <col min="9" max="9" width="12.21875" customWidth="1"/>
    <col min="10" max="10" width="20.6640625" bestFit="1" customWidth="1"/>
    <col min="11" max="11" width="13" customWidth="1"/>
    <col min="12" max="12" width="7.88671875" customWidth="1"/>
  </cols>
  <sheetData>
    <row r="1" spans="1:15">
      <c r="A1" s="289" t="s">
        <v>1229</v>
      </c>
      <c r="B1" s="290" t="s">
        <v>1216</v>
      </c>
      <c r="C1" s="290" t="s">
        <v>1242</v>
      </c>
      <c r="D1" s="291" t="s">
        <v>1243</v>
      </c>
      <c r="E1" s="290" t="s">
        <v>1225</v>
      </c>
      <c r="F1" s="290" t="s">
        <v>1217</v>
      </c>
      <c r="G1" s="290" t="s">
        <v>1205</v>
      </c>
      <c r="H1" s="292" t="s">
        <v>1244</v>
      </c>
      <c r="I1" s="292" t="s">
        <v>1245</v>
      </c>
      <c r="J1" s="292" t="s">
        <v>1180</v>
      </c>
      <c r="K1" s="292" t="s">
        <v>1182</v>
      </c>
      <c r="L1" s="293" t="s">
        <v>1246</v>
      </c>
    </row>
    <row r="2" spans="1:15" hidden="1">
      <c r="A2" s="287">
        <v>1</v>
      </c>
      <c r="B2" s="157" t="s">
        <v>293</v>
      </c>
      <c r="C2" s="157" t="s">
        <v>254</v>
      </c>
      <c r="D2" s="158">
        <v>43353</v>
      </c>
      <c r="E2" s="156" t="s">
        <v>1226</v>
      </c>
      <c r="F2" s="157" t="s">
        <v>1249</v>
      </c>
      <c r="G2" s="159">
        <v>4200000</v>
      </c>
      <c r="H2" s="160">
        <v>6.7</v>
      </c>
      <c r="I2" s="156" t="s">
        <v>255</v>
      </c>
      <c r="J2" s="156" t="s">
        <v>256</v>
      </c>
      <c r="K2" s="156" t="s">
        <v>257</v>
      </c>
      <c r="L2" s="288" t="s">
        <v>258</v>
      </c>
    </row>
    <row r="3" spans="1:15" hidden="1">
      <c r="A3" s="287">
        <v>2</v>
      </c>
      <c r="B3" s="157" t="s">
        <v>311</v>
      </c>
      <c r="C3" s="157" t="s">
        <v>259</v>
      </c>
      <c r="D3" s="158">
        <v>43190</v>
      </c>
      <c r="E3" s="156" t="s">
        <v>1227</v>
      </c>
      <c r="F3" s="157" t="s">
        <v>1247</v>
      </c>
      <c r="G3" s="159">
        <v>1900000</v>
      </c>
      <c r="H3" s="160">
        <v>7.2</v>
      </c>
      <c r="I3" s="156" t="s">
        <v>260</v>
      </c>
      <c r="J3" s="156" t="s">
        <v>261</v>
      </c>
      <c r="K3" s="156" t="s">
        <v>262</v>
      </c>
      <c r="L3" s="288" t="s">
        <v>263</v>
      </c>
      <c r="N3" s="152" t="s">
        <v>1289</v>
      </c>
      <c r="O3" s="152"/>
    </row>
    <row r="4" spans="1:15" hidden="1">
      <c r="A4" s="287">
        <v>3</v>
      </c>
      <c r="B4" s="157" t="s">
        <v>306</v>
      </c>
      <c r="C4" s="157" t="s">
        <v>265</v>
      </c>
      <c r="D4" s="158">
        <v>43795</v>
      </c>
      <c r="E4" s="156" t="s">
        <v>1227</v>
      </c>
      <c r="F4" s="157" t="s">
        <v>1251</v>
      </c>
      <c r="G4" s="159">
        <v>1300000</v>
      </c>
      <c r="H4" s="160">
        <v>7.8</v>
      </c>
      <c r="I4" s="156" t="s">
        <v>255</v>
      </c>
      <c r="J4" s="156" t="s">
        <v>266</v>
      </c>
      <c r="K4" s="156" t="s">
        <v>257</v>
      </c>
      <c r="L4" s="288" t="s">
        <v>267</v>
      </c>
    </row>
    <row r="5" spans="1:15" hidden="1">
      <c r="A5" s="287">
        <v>4</v>
      </c>
      <c r="B5" s="157" t="s">
        <v>264</v>
      </c>
      <c r="C5" s="157" t="s">
        <v>268</v>
      </c>
      <c r="D5" s="158">
        <v>44064</v>
      </c>
      <c r="E5" s="156" t="s">
        <v>1227</v>
      </c>
      <c r="F5" s="157" t="s">
        <v>1250</v>
      </c>
      <c r="G5" s="159">
        <v>1400000</v>
      </c>
      <c r="H5" s="160">
        <v>11.1</v>
      </c>
      <c r="I5" s="156" t="s">
        <v>255</v>
      </c>
      <c r="J5" s="156" t="s">
        <v>269</v>
      </c>
      <c r="K5" s="156" t="s">
        <v>262</v>
      </c>
      <c r="L5" s="288" t="s">
        <v>270</v>
      </c>
    </row>
    <row r="6" spans="1:15" hidden="1">
      <c r="A6" s="287">
        <v>5</v>
      </c>
      <c r="B6" s="157" t="s">
        <v>271</v>
      </c>
      <c r="C6" s="157" t="s">
        <v>272</v>
      </c>
      <c r="D6" s="158">
        <v>43868</v>
      </c>
      <c r="E6" s="156" t="s">
        <v>1226</v>
      </c>
      <c r="F6" s="157" t="s">
        <v>1247</v>
      </c>
      <c r="G6" s="159">
        <v>2300000</v>
      </c>
      <c r="H6" s="160">
        <v>6.9</v>
      </c>
      <c r="I6" s="156" t="s">
        <v>255</v>
      </c>
      <c r="J6" s="156" t="s">
        <v>273</v>
      </c>
      <c r="K6" s="156" t="s">
        <v>257</v>
      </c>
      <c r="L6" s="288" t="s">
        <v>274</v>
      </c>
    </row>
    <row r="7" spans="1:15" hidden="1">
      <c r="A7" s="287">
        <v>6</v>
      </c>
      <c r="B7" s="157" t="s">
        <v>287</v>
      </c>
      <c r="C7" s="157" t="s">
        <v>275</v>
      </c>
      <c r="D7" s="158">
        <v>44097</v>
      </c>
      <c r="E7" s="156" t="s">
        <v>1226</v>
      </c>
      <c r="F7" s="157" t="s">
        <v>1248</v>
      </c>
      <c r="G7" s="159">
        <v>2000000</v>
      </c>
      <c r="H7" s="160">
        <v>7.7</v>
      </c>
      <c r="I7" s="156" t="s">
        <v>255</v>
      </c>
      <c r="J7" s="156" t="s">
        <v>276</v>
      </c>
      <c r="K7" s="156" t="s">
        <v>262</v>
      </c>
      <c r="L7" s="288" t="s">
        <v>263</v>
      </c>
    </row>
    <row r="8" spans="1:15" hidden="1">
      <c r="A8" s="287">
        <v>7</v>
      </c>
      <c r="B8" s="157" t="s">
        <v>284</v>
      </c>
      <c r="C8" s="157" t="s">
        <v>277</v>
      </c>
      <c r="D8" s="158">
        <v>43641</v>
      </c>
      <c r="E8" s="156" t="s">
        <v>1226</v>
      </c>
      <c r="F8" s="157" t="s">
        <v>1249</v>
      </c>
      <c r="G8" s="159">
        <v>2300000</v>
      </c>
      <c r="H8" s="160">
        <v>8.3000000000000007</v>
      </c>
      <c r="I8" s="156" t="s">
        <v>25</v>
      </c>
      <c r="J8" s="156" t="s">
        <v>278</v>
      </c>
      <c r="K8" s="156" t="s">
        <v>279</v>
      </c>
      <c r="L8" s="288" t="s">
        <v>279</v>
      </c>
    </row>
    <row r="9" spans="1:15" hidden="1">
      <c r="A9" s="287">
        <v>8</v>
      </c>
      <c r="B9" s="157" t="s">
        <v>293</v>
      </c>
      <c r="C9" s="157" t="s">
        <v>281</v>
      </c>
      <c r="D9" s="158">
        <v>43557</v>
      </c>
      <c r="E9" s="156" t="s">
        <v>1226</v>
      </c>
      <c r="F9" s="157" t="s">
        <v>1247</v>
      </c>
      <c r="G9" s="159">
        <v>1440000</v>
      </c>
      <c r="H9" s="160">
        <v>7.5</v>
      </c>
      <c r="I9" s="156" t="s">
        <v>25</v>
      </c>
      <c r="J9" s="156" t="s">
        <v>282</v>
      </c>
      <c r="K9" s="156" t="s">
        <v>262</v>
      </c>
      <c r="L9" s="288" t="s">
        <v>283</v>
      </c>
    </row>
    <row r="10" spans="1:15" hidden="1">
      <c r="A10" s="287">
        <v>9</v>
      </c>
      <c r="B10" s="157" t="s">
        <v>293</v>
      </c>
      <c r="C10" s="157" t="s">
        <v>285</v>
      </c>
      <c r="D10" s="158">
        <v>43255</v>
      </c>
      <c r="E10" s="156" t="s">
        <v>1226</v>
      </c>
      <c r="F10" s="157" t="s">
        <v>1250</v>
      </c>
      <c r="G10" s="159">
        <v>1540000</v>
      </c>
      <c r="H10" s="160">
        <v>7</v>
      </c>
      <c r="I10" s="156" t="s">
        <v>260</v>
      </c>
      <c r="J10" s="156" t="s">
        <v>286</v>
      </c>
      <c r="K10" s="156" t="s">
        <v>257</v>
      </c>
      <c r="L10" s="288" t="s">
        <v>274</v>
      </c>
    </row>
    <row r="11" spans="1:15" hidden="1">
      <c r="A11" s="287">
        <v>10</v>
      </c>
      <c r="B11" s="157" t="s">
        <v>311</v>
      </c>
      <c r="C11" s="157" t="s">
        <v>288</v>
      </c>
      <c r="D11" s="158">
        <v>43293</v>
      </c>
      <c r="E11" s="156" t="s">
        <v>1226</v>
      </c>
      <c r="F11" s="157" t="s">
        <v>1249</v>
      </c>
      <c r="G11" s="159">
        <v>2100000</v>
      </c>
      <c r="H11" s="160">
        <v>7.2</v>
      </c>
      <c r="I11" s="156" t="s">
        <v>25</v>
      </c>
      <c r="J11" s="156" t="s">
        <v>289</v>
      </c>
      <c r="K11" s="156" t="s">
        <v>257</v>
      </c>
      <c r="L11" s="288" t="s">
        <v>258</v>
      </c>
    </row>
    <row r="12" spans="1:15" hidden="1">
      <c r="A12" s="287">
        <v>11</v>
      </c>
      <c r="B12" s="157" t="s">
        <v>271</v>
      </c>
      <c r="C12" s="157" t="s">
        <v>291</v>
      </c>
      <c r="D12" s="158">
        <v>43441</v>
      </c>
      <c r="E12" s="156" t="s">
        <v>1226</v>
      </c>
      <c r="F12" s="157" t="s">
        <v>1249</v>
      </c>
      <c r="G12" s="159">
        <v>1580000</v>
      </c>
      <c r="H12" s="160">
        <v>7.2</v>
      </c>
      <c r="I12" s="156" t="s">
        <v>255</v>
      </c>
      <c r="J12" s="156" t="s">
        <v>286</v>
      </c>
      <c r="K12" s="156" t="s">
        <v>257</v>
      </c>
      <c r="L12" s="288" t="s">
        <v>274</v>
      </c>
    </row>
    <row r="13" spans="1:15" hidden="1">
      <c r="A13" s="287">
        <v>12</v>
      </c>
      <c r="B13" s="157" t="s">
        <v>284</v>
      </c>
      <c r="C13" s="157" t="s">
        <v>292</v>
      </c>
      <c r="D13" s="158">
        <v>43663</v>
      </c>
      <c r="E13" s="156" t="s">
        <v>1227</v>
      </c>
      <c r="F13" s="157" t="s">
        <v>1251</v>
      </c>
      <c r="G13" s="159">
        <v>5000000</v>
      </c>
      <c r="H13" s="160">
        <v>7.4</v>
      </c>
      <c r="I13" s="156" t="s">
        <v>255</v>
      </c>
      <c r="J13" s="156" t="s">
        <v>273</v>
      </c>
      <c r="K13" s="156" t="s">
        <v>257</v>
      </c>
      <c r="L13" s="288" t="s">
        <v>274</v>
      </c>
    </row>
    <row r="14" spans="1:15" hidden="1">
      <c r="A14" s="287">
        <v>13</v>
      </c>
      <c r="B14" s="157" t="s">
        <v>306</v>
      </c>
      <c r="C14" s="157" t="s">
        <v>294</v>
      </c>
      <c r="D14" s="158">
        <v>43586</v>
      </c>
      <c r="E14" s="156" t="s">
        <v>1226</v>
      </c>
      <c r="F14" s="157" t="s">
        <v>1250</v>
      </c>
      <c r="G14" s="159">
        <v>2600000</v>
      </c>
      <c r="H14" s="160">
        <v>8.1</v>
      </c>
      <c r="I14" s="156" t="s">
        <v>25</v>
      </c>
      <c r="J14" s="156" t="s">
        <v>295</v>
      </c>
      <c r="K14" s="156" t="s">
        <v>262</v>
      </c>
      <c r="L14" s="288" t="s">
        <v>270</v>
      </c>
    </row>
    <row r="15" spans="1:15" hidden="1">
      <c r="A15" s="287">
        <v>14</v>
      </c>
      <c r="B15" s="157" t="s">
        <v>247</v>
      </c>
      <c r="C15" s="157" t="s">
        <v>297</v>
      </c>
      <c r="D15" s="158">
        <v>43365</v>
      </c>
      <c r="E15" s="156" t="s">
        <v>1227</v>
      </c>
      <c r="F15" s="157" t="s">
        <v>1251</v>
      </c>
      <c r="G15" s="159">
        <v>2200000</v>
      </c>
      <c r="H15" s="160">
        <v>7.9</v>
      </c>
      <c r="I15" s="156" t="s">
        <v>25</v>
      </c>
      <c r="J15" s="156" t="s">
        <v>298</v>
      </c>
      <c r="K15" s="156" t="s">
        <v>262</v>
      </c>
      <c r="L15" s="288" t="s">
        <v>263</v>
      </c>
    </row>
    <row r="16" spans="1:15" hidden="1">
      <c r="A16" s="287">
        <v>15</v>
      </c>
      <c r="B16" s="157" t="s">
        <v>301</v>
      </c>
      <c r="C16" s="157" t="s">
        <v>299</v>
      </c>
      <c r="D16" s="158">
        <v>43660</v>
      </c>
      <c r="E16" s="156" t="s">
        <v>1226</v>
      </c>
      <c r="F16" s="157" t="s">
        <v>1258</v>
      </c>
      <c r="G16" s="159">
        <v>1600000</v>
      </c>
      <c r="H16" s="160">
        <v>6.8</v>
      </c>
      <c r="I16" s="156" t="s">
        <v>260</v>
      </c>
      <c r="J16" s="156" t="s">
        <v>300</v>
      </c>
      <c r="K16" s="156" t="s">
        <v>262</v>
      </c>
      <c r="L16" s="288" t="s">
        <v>283</v>
      </c>
    </row>
    <row r="17" spans="1:12" hidden="1">
      <c r="A17" s="287">
        <v>16</v>
      </c>
      <c r="B17" s="157" t="s">
        <v>287</v>
      </c>
      <c r="C17" s="157" t="s">
        <v>302</v>
      </c>
      <c r="D17" s="158">
        <v>43465</v>
      </c>
      <c r="E17" s="156" t="s">
        <v>1226</v>
      </c>
      <c r="F17" s="157" t="s">
        <v>1248</v>
      </c>
      <c r="G17" s="159">
        <v>1750000</v>
      </c>
      <c r="H17" s="160">
        <v>6.2</v>
      </c>
      <c r="I17" s="156" t="s">
        <v>25</v>
      </c>
      <c r="J17" s="156" t="s">
        <v>298</v>
      </c>
      <c r="K17" s="156" t="s">
        <v>262</v>
      </c>
      <c r="L17" s="288" t="s">
        <v>263</v>
      </c>
    </row>
    <row r="18" spans="1:12" hidden="1">
      <c r="A18" s="287">
        <v>17</v>
      </c>
      <c r="B18" s="157" t="s">
        <v>311</v>
      </c>
      <c r="C18" s="157" t="s">
        <v>303</v>
      </c>
      <c r="D18" s="158">
        <v>43255</v>
      </c>
      <c r="E18" s="156" t="s">
        <v>1227</v>
      </c>
      <c r="F18" s="157" t="s">
        <v>1247</v>
      </c>
      <c r="G18" s="159">
        <v>1980000</v>
      </c>
      <c r="H18" s="160">
        <v>6.5</v>
      </c>
      <c r="I18" s="156" t="s">
        <v>260</v>
      </c>
      <c r="J18" s="156" t="s">
        <v>304</v>
      </c>
      <c r="K18" s="156" t="s">
        <v>257</v>
      </c>
      <c r="L18" s="288" t="s">
        <v>267</v>
      </c>
    </row>
    <row r="19" spans="1:12" hidden="1">
      <c r="A19" s="287">
        <v>18</v>
      </c>
      <c r="B19" s="157" t="s">
        <v>311</v>
      </c>
      <c r="C19" s="157" t="s">
        <v>305</v>
      </c>
      <c r="D19" s="158">
        <v>43631</v>
      </c>
      <c r="E19" s="156" t="s">
        <v>1226</v>
      </c>
      <c r="F19" s="157" t="s">
        <v>1250</v>
      </c>
      <c r="G19" s="159">
        <v>2300000</v>
      </c>
      <c r="H19" s="160">
        <v>7.8</v>
      </c>
      <c r="I19" s="156" t="s">
        <v>255</v>
      </c>
      <c r="J19" s="156" t="s">
        <v>276</v>
      </c>
      <c r="K19" s="156" t="s">
        <v>262</v>
      </c>
      <c r="L19" s="288" t="s">
        <v>263</v>
      </c>
    </row>
    <row r="20" spans="1:12" hidden="1">
      <c r="A20" s="287">
        <v>19</v>
      </c>
      <c r="B20" s="157" t="s">
        <v>284</v>
      </c>
      <c r="C20" s="157" t="s">
        <v>307</v>
      </c>
      <c r="D20" s="158">
        <v>43906</v>
      </c>
      <c r="E20" s="156" t="s">
        <v>1226</v>
      </c>
      <c r="F20" s="157" t="s">
        <v>1250</v>
      </c>
      <c r="G20" s="159">
        <v>1320000</v>
      </c>
      <c r="H20" s="160">
        <v>5.3</v>
      </c>
      <c r="I20" s="156" t="s">
        <v>255</v>
      </c>
      <c r="J20" s="156" t="s">
        <v>308</v>
      </c>
      <c r="K20" s="156" t="s">
        <v>262</v>
      </c>
      <c r="L20" s="288" t="s">
        <v>270</v>
      </c>
    </row>
    <row r="21" spans="1:12" hidden="1">
      <c r="A21" s="287">
        <v>20</v>
      </c>
      <c r="B21" s="157" t="s">
        <v>293</v>
      </c>
      <c r="C21" s="157" t="s">
        <v>309</v>
      </c>
      <c r="D21" s="158">
        <v>44005</v>
      </c>
      <c r="E21" s="156" t="s">
        <v>1226</v>
      </c>
      <c r="F21" s="157" t="s">
        <v>1248</v>
      </c>
      <c r="G21" s="159">
        <v>2200000</v>
      </c>
      <c r="H21" s="160">
        <v>6.8</v>
      </c>
      <c r="I21" s="156" t="s">
        <v>260</v>
      </c>
      <c r="J21" s="156" t="s">
        <v>295</v>
      </c>
      <c r="K21" s="156" t="s">
        <v>262</v>
      </c>
      <c r="L21" s="288" t="s">
        <v>270</v>
      </c>
    </row>
    <row r="22" spans="1:12" hidden="1">
      <c r="A22" s="287">
        <v>21</v>
      </c>
      <c r="B22" s="157" t="s">
        <v>290</v>
      </c>
      <c r="C22" s="157" t="s">
        <v>310</v>
      </c>
      <c r="D22" s="158">
        <v>43378</v>
      </c>
      <c r="E22" s="156" t="s">
        <v>1226</v>
      </c>
      <c r="F22" s="157" t="s">
        <v>1247</v>
      </c>
      <c r="G22" s="159">
        <v>1460000</v>
      </c>
      <c r="H22" s="160">
        <v>6</v>
      </c>
      <c r="I22" s="156" t="s">
        <v>255</v>
      </c>
      <c r="J22" s="156" t="s">
        <v>256</v>
      </c>
      <c r="K22" s="156" t="s">
        <v>257</v>
      </c>
      <c r="L22" s="288" t="s">
        <v>258</v>
      </c>
    </row>
    <row r="23" spans="1:12" hidden="1">
      <c r="A23" s="287">
        <v>22</v>
      </c>
      <c r="B23" s="157" t="s">
        <v>284</v>
      </c>
      <c r="C23" s="157" t="s">
        <v>312</v>
      </c>
      <c r="D23" s="158">
        <v>43527</v>
      </c>
      <c r="E23" s="156" t="s">
        <v>1226</v>
      </c>
      <c r="F23" s="157" t="s">
        <v>1258</v>
      </c>
      <c r="G23" s="159">
        <v>1350000</v>
      </c>
      <c r="H23" s="160">
        <v>7.2</v>
      </c>
      <c r="I23" s="156" t="s">
        <v>25</v>
      </c>
      <c r="J23" s="156" t="s">
        <v>269</v>
      </c>
      <c r="K23" s="156" t="s">
        <v>262</v>
      </c>
      <c r="L23" s="288" t="s">
        <v>270</v>
      </c>
    </row>
    <row r="24" spans="1:12">
      <c r="A24" s="287">
        <v>23</v>
      </c>
      <c r="B24" s="157" t="s">
        <v>284</v>
      </c>
      <c r="C24" s="157" t="s">
        <v>313</v>
      </c>
      <c r="D24" s="158">
        <v>43257</v>
      </c>
      <c r="E24" s="156" t="s">
        <v>1227</v>
      </c>
      <c r="F24" s="157" t="s">
        <v>1249</v>
      </c>
      <c r="G24" s="159">
        <v>2656000</v>
      </c>
      <c r="H24" s="160">
        <v>9.1999999999999993</v>
      </c>
      <c r="I24" s="156" t="s">
        <v>255</v>
      </c>
      <c r="J24" s="156" t="s">
        <v>261</v>
      </c>
      <c r="K24" s="156" t="s">
        <v>262</v>
      </c>
      <c r="L24" s="288" t="s">
        <v>263</v>
      </c>
    </row>
    <row r="25" spans="1:12">
      <c r="A25" s="287">
        <v>24</v>
      </c>
      <c r="B25" s="157" t="s">
        <v>253</v>
      </c>
      <c r="C25" s="157" t="s">
        <v>314</v>
      </c>
      <c r="D25" s="158">
        <v>43894</v>
      </c>
      <c r="E25" s="156" t="s">
        <v>1227</v>
      </c>
      <c r="F25" s="157" t="s">
        <v>1249</v>
      </c>
      <c r="G25" s="159">
        <v>1450000</v>
      </c>
      <c r="H25" s="160">
        <v>4</v>
      </c>
      <c r="I25" s="156" t="s">
        <v>25</v>
      </c>
      <c r="J25" s="156" t="s">
        <v>295</v>
      </c>
      <c r="K25" s="156" t="s">
        <v>262</v>
      </c>
      <c r="L25" s="288" t="s">
        <v>270</v>
      </c>
    </row>
    <row r="26" spans="1:12">
      <c r="A26" s="287">
        <v>25</v>
      </c>
      <c r="B26" s="157" t="s">
        <v>271</v>
      </c>
      <c r="C26" s="157" t="s">
        <v>315</v>
      </c>
      <c r="D26" s="158">
        <v>43331</v>
      </c>
      <c r="E26" s="156" t="s">
        <v>1227</v>
      </c>
      <c r="F26" s="157" t="s">
        <v>1249</v>
      </c>
      <c r="G26" s="159">
        <v>2400000</v>
      </c>
      <c r="H26" s="160">
        <v>8.3000000000000007</v>
      </c>
      <c r="I26" s="156" t="s">
        <v>255</v>
      </c>
      <c r="J26" s="156" t="s">
        <v>276</v>
      </c>
      <c r="K26" s="156" t="s">
        <v>262</v>
      </c>
      <c r="L26" s="288" t="s">
        <v>263</v>
      </c>
    </row>
    <row r="27" spans="1:12" hidden="1">
      <c r="A27" s="287">
        <v>26</v>
      </c>
      <c r="B27" s="157" t="s">
        <v>264</v>
      </c>
      <c r="C27" s="157" t="s">
        <v>316</v>
      </c>
      <c r="D27" s="158">
        <v>43694</v>
      </c>
      <c r="E27" s="156" t="s">
        <v>1226</v>
      </c>
      <c r="F27" s="157" t="s">
        <v>1250</v>
      </c>
      <c r="G27" s="159">
        <v>2200000</v>
      </c>
      <c r="H27" s="160">
        <v>6</v>
      </c>
      <c r="I27" s="156" t="s">
        <v>260</v>
      </c>
      <c r="J27" s="156" t="s">
        <v>300</v>
      </c>
      <c r="K27" s="156" t="s">
        <v>262</v>
      </c>
      <c r="L27" s="288" t="s">
        <v>283</v>
      </c>
    </row>
    <row r="28" spans="1:12" hidden="1">
      <c r="A28" s="287">
        <v>27</v>
      </c>
      <c r="B28" s="157" t="s">
        <v>287</v>
      </c>
      <c r="C28" s="157" t="s">
        <v>317</v>
      </c>
      <c r="D28" s="158">
        <v>43596</v>
      </c>
      <c r="E28" s="156" t="s">
        <v>1226</v>
      </c>
      <c r="F28" s="157" t="s">
        <v>1248</v>
      </c>
      <c r="G28" s="159">
        <v>2400000</v>
      </c>
      <c r="H28" s="160">
        <v>6.2</v>
      </c>
      <c r="I28" s="156" t="s">
        <v>25</v>
      </c>
      <c r="J28" s="156" t="s">
        <v>266</v>
      </c>
      <c r="K28" s="156" t="s">
        <v>257</v>
      </c>
      <c r="L28" s="288" t="s">
        <v>267</v>
      </c>
    </row>
    <row r="29" spans="1:12" hidden="1">
      <c r="A29" s="287">
        <v>28</v>
      </c>
      <c r="B29" s="157" t="s">
        <v>306</v>
      </c>
      <c r="C29" s="157" t="s">
        <v>318</v>
      </c>
      <c r="D29" s="158">
        <v>43564</v>
      </c>
      <c r="E29" s="156" t="s">
        <v>1226</v>
      </c>
      <c r="F29" s="157" t="s">
        <v>1251</v>
      </c>
      <c r="G29" s="159">
        <v>1800000</v>
      </c>
      <c r="H29" s="160">
        <v>5.8</v>
      </c>
      <c r="I29" s="156" t="s">
        <v>25</v>
      </c>
      <c r="J29" s="156" t="s">
        <v>319</v>
      </c>
      <c r="K29" s="156" t="s">
        <v>279</v>
      </c>
      <c r="L29" s="288" t="s">
        <v>279</v>
      </c>
    </row>
    <row r="30" spans="1:12">
      <c r="A30" s="287">
        <v>29</v>
      </c>
      <c r="B30" s="157" t="s">
        <v>271</v>
      </c>
      <c r="C30" s="157" t="s">
        <v>320</v>
      </c>
      <c r="D30" s="158">
        <v>43795</v>
      </c>
      <c r="E30" s="156" t="s">
        <v>1226</v>
      </c>
      <c r="F30" s="157" t="s">
        <v>1249</v>
      </c>
      <c r="G30" s="159">
        <v>2190000</v>
      </c>
      <c r="H30" s="160">
        <v>6.9</v>
      </c>
      <c r="I30" s="156" t="s">
        <v>260</v>
      </c>
      <c r="J30" s="156" t="s">
        <v>308</v>
      </c>
      <c r="K30" s="156" t="s">
        <v>262</v>
      </c>
      <c r="L30" s="288" t="s">
        <v>270</v>
      </c>
    </row>
    <row r="31" spans="1:12" hidden="1">
      <c r="A31" s="287">
        <v>30</v>
      </c>
      <c r="B31" s="157" t="s">
        <v>264</v>
      </c>
      <c r="C31" s="157" t="s">
        <v>321</v>
      </c>
      <c r="D31" s="158">
        <v>43560</v>
      </c>
      <c r="E31" s="156" t="s">
        <v>1227</v>
      </c>
      <c r="F31" s="157" t="s">
        <v>1250</v>
      </c>
      <c r="G31" s="159">
        <v>1780000</v>
      </c>
      <c r="H31" s="160">
        <v>4.9000000000000004</v>
      </c>
      <c r="I31" s="156" t="s">
        <v>255</v>
      </c>
      <c r="J31" s="156" t="s">
        <v>266</v>
      </c>
      <c r="K31" s="156" t="s">
        <v>257</v>
      </c>
      <c r="L31" s="288" t="s">
        <v>267</v>
      </c>
    </row>
    <row r="32" spans="1:12" hidden="1">
      <c r="A32" s="287">
        <v>31</v>
      </c>
      <c r="B32" s="157" t="s">
        <v>264</v>
      </c>
      <c r="C32" s="157" t="s">
        <v>322</v>
      </c>
      <c r="D32" s="158">
        <v>43108</v>
      </c>
      <c r="E32" s="156" t="s">
        <v>1226</v>
      </c>
      <c r="F32" s="157" t="s">
        <v>1248</v>
      </c>
      <c r="G32" s="159">
        <v>4500000</v>
      </c>
      <c r="H32" s="160">
        <v>8.9</v>
      </c>
      <c r="I32" s="156" t="s">
        <v>260</v>
      </c>
      <c r="J32" s="156" t="s">
        <v>266</v>
      </c>
      <c r="K32" s="156" t="s">
        <v>257</v>
      </c>
      <c r="L32" s="288" t="s">
        <v>267</v>
      </c>
    </row>
    <row r="33" spans="1:12" hidden="1">
      <c r="A33" s="287">
        <v>32</v>
      </c>
      <c r="B33" s="157" t="s">
        <v>264</v>
      </c>
      <c r="C33" s="157" t="s">
        <v>323</v>
      </c>
      <c r="D33" s="158">
        <v>43760</v>
      </c>
      <c r="E33" s="156" t="s">
        <v>1226</v>
      </c>
      <c r="F33" s="157" t="s">
        <v>1250</v>
      </c>
      <c r="G33" s="159">
        <v>1870000</v>
      </c>
      <c r="H33" s="160">
        <v>5</v>
      </c>
      <c r="I33" s="156" t="s">
        <v>255</v>
      </c>
      <c r="J33" s="156" t="s">
        <v>276</v>
      </c>
      <c r="K33" s="156" t="s">
        <v>262</v>
      </c>
      <c r="L33" s="288" t="s">
        <v>263</v>
      </c>
    </row>
    <row r="34" spans="1:12">
      <c r="A34" s="287">
        <v>33</v>
      </c>
      <c r="B34" s="157" t="s">
        <v>253</v>
      </c>
      <c r="C34" s="157" t="s">
        <v>324</v>
      </c>
      <c r="D34" s="158">
        <v>43226</v>
      </c>
      <c r="E34" s="156" t="s">
        <v>1226</v>
      </c>
      <c r="F34" s="157" t="s">
        <v>1249</v>
      </c>
      <c r="G34" s="159">
        <v>1900000</v>
      </c>
      <c r="H34" s="160">
        <v>5</v>
      </c>
      <c r="I34" s="156" t="s">
        <v>255</v>
      </c>
      <c r="J34" s="156" t="s">
        <v>298</v>
      </c>
      <c r="K34" s="156" t="s">
        <v>262</v>
      </c>
      <c r="L34" s="288" t="s">
        <v>263</v>
      </c>
    </row>
    <row r="35" spans="1:12" hidden="1">
      <c r="A35" s="287">
        <v>34</v>
      </c>
      <c r="B35" s="157" t="s">
        <v>264</v>
      </c>
      <c r="C35" s="157" t="s">
        <v>325</v>
      </c>
      <c r="D35" s="158">
        <v>43483</v>
      </c>
      <c r="E35" s="156" t="s">
        <v>1226</v>
      </c>
      <c r="F35" s="157" t="s">
        <v>1250</v>
      </c>
      <c r="G35" s="159">
        <v>3320000</v>
      </c>
      <c r="H35" s="160">
        <v>6</v>
      </c>
      <c r="I35" s="156" t="s">
        <v>255</v>
      </c>
      <c r="J35" s="156" t="s">
        <v>326</v>
      </c>
      <c r="K35" s="156" t="s">
        <v>257</v>
      </c>
      <c r="L35" s="288" t="s">
        <v>267</v>
      </c>
    </row>
    <row r="36" spans="1:12">
      <c r="A36" s="287">
        <v>35</v>
      </c>
      <c r="B36" s="157" t="s">
        <v>253</v>
      </c>
      <c r="C36" s="157" t="s">
        <v>327</v>
      </c>
      <c r="D36" s="158">
        <v>43549</v>
      </c>
      <c r="E36" s="156" t="s">
        <v>1226</v>
      </c>
      <c r="F36" s="157" t="s">
        <v>1249</v>
      </c>
      <c r="G36" s="159">
        <v>1400000</v>
      </c>
      <c r="H36" s="160">
        <v>5.9</v>
      </c>
      <c r="I36" s="156" t="s">
        <v>25</v>
      </c>
      <c r="J36" s="156" t="s">
        <v>261</v>
      </c>
      <c r="K36" s="156" t="s">
        <v>262</v>
      </c>
      <c r="L36" s="288" t="s">
        <v>263</v>
      </c>
    </row>
    <row r="37" spans="1:12" hidden="1">
      <c r="A37" s="287">
        <v>36</v>
      </c>
      <c r="B37" s="157" t="s">
        <v>301</v>
      </c>
      <c r="C37" s="157" t="s">
        <v>328</v>
      </c>
      <c r="D37" s="158">
        <v>44067</v>
      </c>
      <c r="E37" s="156" t="s">
        <v>1226</v>
      </c>
      <c r="F37" s="157" t="s">
        <v>1248</v>
      </c>
      <c r="G37" s="159">
        <v>1995000</v>
      </c>
      <c r="H37" s="160">
        <v>5</v>
      </c>
      <c r="I37" s="156" t="s">
        <v>25</v>
      </c>
      <c r="J37" s="156" t="s">
        <v>329</v>
      </c>
      <c r="K37" s="156" t="s">
        <v>257</v>
      </c>
      <c r="L37" s="288" t="s">
        <v>274</v>
      </c>
    </row>
    <row r="38" spans="1:12" hidden="1">
      <c r="A38" s="287">
        <v>37</v>
      </c>
      <c r="B38" s="157" t="s">
        <v>301</v>
      </c>
      <c r="C38" s="157" t="s">
        <v>330</v>
      </c>
      <c r="D38" s="158">
        <v>43372</v>
      </c>
      <c r="E38" s="156" t="s">
        <v>1226</v>
      </c>
      <c r="F38" s="157" t="s">
        <v>1249</v>
      </c>
      <c r="G38" s="159">
        <v>2340000</v>
      </c>
      <c r="H38" s="160">
        <v>5.9</v>
      </c>
      <c r="I38" s="156" t="s">
        <v>255</v>
      </c>
      <c r="J38" s="156" t="s">
        <v>326</v>
      </c>
      <c r="K38" s="156" t="s">
        <v>257</v>
      </c>
      <c r="L38" s="288" t="s">
        <v>267</v>
      </c>
    </row>
    <row r="39" spans="1:12" hidden="1">
      <c r="A39" s="287">
        <v>38</v>
      </c>
      <c r="B39" s="157" t="s">
        <v>280</v>
      </c>
      <c r="C39" s="157" t="s">
        <v>331</v>
      </c>
      <c r="D39" s="158">
        <v>43652</v>
      </c>
      <c r="E39" s="156" t="s">
        <v>1227</v>
      </c>
      <c r="F39" s="157" t="s">
        <v>1247</v>
      </c>
      <c r="G39" s="159">
        <v>1870000</v>
      </c>
      <c r="H39" s="160">
        <v>5.2</v>
      </c>
      <c r="I39" s="156" t="s">
        <v>260</v>
      </c>
      <c r="J39" s="156" t="s">
        <v>332</v>
      </c>
      <c r="K39" s="156" t="s">
        <v>257</v>
      </c>
      <c r="L39" s="288" t="s">
        <v>258</v>
      </c>
    </row>
    <row r="40" spans="1:12" hidden="1">
      <c r="A40" s="287">
        <v>39</v>
      </c>
      <c r="B40" s="157" t="s">
        <v>284</v>
      </c>
      <c r="C40" s="157" t="s">
        <v>333</v>
      </c>
      <c r="D40" s="158">
        <v>43113</v>
      </c>
      <c r="E40" s="156" t="s">
        <v>1227</v>
      </c>
      <c r="F40" s="157" t="s">
        <v>1247</v>
      </c>
      <c r="G40" s="159">
        <v>3420000</v>
      </c>
      <c r="H40" s="160">
        <v>8.6</v>
      </c>
      <c r="I40" s="156" t="s">
        <v>25</v>
      </c>
      <c r="J40" s="156" t="s">
        <v>276</v>
      </c>
      <c r="K40" s="156" t="s">
        <v>262</v>
      </c>
      <c r="L40" s="288" t="s">
        <v>263</v>
      </c>
    </row>
    <row r="41" spans="1:12" hidden="1">
      <c r="A41" s="287">
        <v>40</v>
      </c>
      <c r="B41" s="157" t="s">
        <v>253</v>
      </c>
      <c r="C41" s="157" t="s">
        <v>334</v>
      </c>
      <c r="D41" s="158">
        <v>43902</v>
      </c>
      <c r="E41" s="156" t="s">
        <v>1226</v>
      </c>
      <c r="F41" s="157" t="s">
        <v>1250</v>
      </c>
      <c r="G41" s="159">
        <v>3800000</v>
      </c>
      <c r="H41" s="160">
        <v>9.5</v>
      </c>
      <c r="I41" s="156" t="s">
        <v>260</v>
      </c>
      <c r="J41" s="156" t="s">
        <v>295</v>
      </c>
      <c r="K41" s="156" t="s">
        <v>262</v>
      </c>
      <c r="L41" s="288" t="s">
        <v>270</v>
      </c>
    </row>
    <row r="42" spans="1:12" hidden="1">
      <c r="A42" s="287">
        <v>41</v>
      </c>
      <c r="B42" s="157" t="s">
        <v>264</v>
      </c>
      <c r="C42" s="157" t="s">
        <v>335</v>
      </c>
      <c r="D42" s="158">
        <v>43559</v>
      </c>
      <c r="E42" s="156" t="s">
        <v>1226</v>
      </c>
      <c r="F42" s="157" t="s">
        <v>1247</v>
      </c>
      <c r="G42" s="159">
        <v>3990000</v>
      </c>
      <c r="H42" s="156">
        <v>5.14</v>
      </c>
      <c r="I42" s="156" t="s">
        <v>25</v>
      </c>
      <c r="J42" s="156" t="s">
        <v>261</v>
      </c>
      <c r="K42" s="156" t="s">
        <v>262</v>
      </c>
      <c r="L42" s="288" t="s">
        <v>263</v>
      </c>
    </row>
    <row r="43" spans="1:12" hidden="1">
      <c r="A43" s="287">
        <v>42</v>
      </c>
      <c r="B43" s="157" t="s">
        <v>253</v>
      </c>
      <c r="C43" s="157" t="s">
        <v>336</v>
      </c>
      <c r="D43" s="158">
        <v>43549</v>
      </c>
      <c r="E43" s="156" t="s">
        <v>1226</v>
      </c>
      <c r="F43" s="157" t="s">
        <v>1250</v>
      </c>
      <c r="G43" s="159">
        <v>3470000</v>
      </c>
      <c r="H43" s="156">
        <v>5.32</v>
      </c>
      <c r="I43" s="156" t="s">
        <v>25</v>
      </c>
      <c r="J43" s="156" t="s">
        <v>282</v>
      </c>
      <c r="K43" s="156" t="s">
        <v>262</v>
      </c>
      <c r="L43" s="288" t="s">
        <v>283</v>
      </c>
    </row>
    <row r="44" spans="1:12" hidden="1">
      <c r="A44" s="287">
        <v>43</v>
      </c>
      <c r="B44" s="157" t="s">
        <v>311</v>
      </c>
      <c r="C44" s="157" t="s">
        <v>337</v>
      </c>
      <c r="D44" s="158">
        <v>43930</v>
      </c>
      <c r="E44" s="156" t="s">
        <v>1226</v>
      </c>
      <c r="F44" s="157" t="s">
        <v>1248</v>
      </c>
      <c r="G44" s="159">
        <v>4010000</v>
      </c>
      <c r="H44" s="156">
        <v>7.02</v>
      </c>
      <c r="I44" s="156" t="s">
        <v>260</v>
      </c>
      <c r="J44" s="156" t="s">
        <v>298</v>
      </c>
      <c r="K44" s="156" t="s">
        <v>262</v>
      </c>
      <c r="L44" s="288" t="s">
        <v>263</v>
      </c>
    </row>
    <row r="45" spans="1:12" hidden="1">
      <c r="A45" s="287">
        <v>44</v>
      </c>
      <c r="B45" s="157" t="s">
        <v>293</v>
      </c>
      <c r="C45" s="157" t="s">
        <v>338</v>
      </c>
      <c r="D45" s="158">
        <v>43230</v>
      </c>
      <c r="E45" s="156" t="s">
        <v>1226</v>
      </c>
      <c r="F45" s="157" t="s">
        <v>1250</v>
      </c>
      <c r="G45" s="159">
        <v>4870000</v>
      </c>
      <c r="H45" s="156">
        <v>9.66</v>
      </c>
      <c r="I45" s="156" t="s">
        <v>260</v>
      </c>
      <c r="J45" s="156" t="s">
        <v>298</v>
      </c>
      <c r="K45" s="156" t="s">
        <v>262</v>
      </c>
      <c r="L45" s="288" t="s">
        <v>263</v>
      </c>
    </row>
    <row r="46" spans="1:12" hidden="1">
      <c r="A46" s="287">
        <v>45</v>
      </c>
      <c r="B46" s="157" t="s">
        <v>271</v>
      </c>
      <c r="C46" s="157" t="s">
        <v>339</v>
      </c>
      <c r="D46" s="158">
        <v>43308</v>
      </c>
      <c r="E46" s="156" t="s">
        <v>1226</v>
      </c>
      <c r="F46" s="157" t="s">
        <v>1248</v>
      </c>
      <c r="G46" s="159">
        <v>4760000</v>
      </c>
      <c r="H46" s="156">
        <v>4.4000000000000004</v>
      </c>
      <c r="I46" s="156" t="s">
        <v>255</v>
      </c>
      <c r="J46" s="156" t="s">
        <v>286</v>
      </c>
      <c r="K46" s="156" t="s">
        <v>257</v>
      </c>
      <c r="L46" s="288" t="s">
        <v>274</v>
      </c>
    </row>
    <row r="47" spans="1:12" hidden="1">
      <c r="A47" s="287">
        <v>46</v>
      </c>
      <c r="B47" s="157" t="s">
        <v>271</v>
      </c>
      <c r="C47" s="157" t="s">
        <v>340</v>
      </c>
      <c r="D47" s="158">
        <v>43514</v>
      </c>
      <c r="E47" s="156" t="s">
        <v>1226</v>
      </c>
      <c r="F47" s="157" t="s">
        <v>1248</v>
      </c>
      <c r="G47" s="159">
        <v>3740000</v>
      </c>
      <c r="H47" s="156">
        <v>9.0500000000000007</v>
      </c>
      <c r="I47" s="156" t="s">
        <v>260</v>
      </c>
      <c r="J47" s="156" t="s">
        <v>298</v>
      </c>
      <c r="K47" s="156" t="s">
        <v>262</v>
      </c>
      <c r="L47" s="288" t="s">
        <v>263</v>
      </c>
    </row>
    <row r="48" spans="1:12" hidden="1">
      <c r="A48" s="287">
        <v>47</v>
      </c>
      <c r="B48" s="157" t="s">
        <v>301</v>
      </c>
      <c r="C48" s="157" t="s">
        <v>341</v>
      </c>
      <c r="D48" s="158">
        <v>43344</v>
      </c>
      <c r="E48" s="156" t="s">
        <v>1226</v>
      </c>
      <c r="F48" s="157" t="s">
        <v>1247</v>
      </c>
      <c r="G48" s="159">
        <v>2570000</v>
      </c>
      <c r="H48" s="156">
        <v>9.5</v>
      </c>
      <c r="I48" s="156" t="s">
        <v>260</v>
      </c>
      <c r="J48" s="156" t="s">
        <v>295</v>
      </c>
      <c r="K48" s="156" t="s">
        <v>262</v>
      </c>
      <c r="L48" s="288" t="s">
        <v>270</v>
      </c>
    </row>
    <row r="49" spans="1:12" hidden="1">
      <c r="A49" s="287">
        <v>48</v>
      </c>
      <c r="B49" s="157" t="s">
        <v>271</v>
      </c>
      <c r="C49" s="157" t="s">
        <v>342</v>
      </c>
      <c r="D49" s="158">
        <v>43362</v>
      </c>
      <c r="E49" s="156" t="s">
        <v>1227</v>
      </c>
      <c r="F49" s="157" t="s">
        <v>1247</v>
      </c>
      <c r="G49" s="159">
        <v>3080000</v>
      </c>
      <c r="H49" s="156">
        <v>6.23</v>
      </c>
      <c r="I49" s="156" t="s">
        <v>255</v>
      </c>
      <c r="J49" s="156" t="s">
        <v>332</v>
      </c>
      <c r="K49" s="156" t="s">
        <v>257</v>
      </c>
      <c r="L49" s="288" t="s">
        <v>258</v>
      </c>
    </row>
    <row r="50" spans="1:12" hidden="1">
      <c r="A50" s="287">
        <v>49</v>
      </c>
      <c r="B50" s="157" t="s">
        <v>311</v>
      </c>
      <c r="C50" s="157" t="s">
        <v>343</v>
      </c>
      <c r="D50" s="158">
        <v>43238</v>
      </c>
      <c r="E50" s="156" t="s">
        <v>1226</v>
      </c>
      <c r="F50" s="157" t="s">
        <v>1248</v>
      </c>
      <c r="G50" s="159">
        <v>2720000</v>
      </c>
      <c r="H50" s="156">
        <v>9.7799999999999994</v>
      </c>
      <c r="I50" s="156" t="s">
        <v>25</v>
      </c>
      <c r="J50" s="156" t="s">
        <v>308</v>
      </c>
      <c r="K50" s="156" t="s">
        <v>262</v>
      </c>
      <c r="L50" s="288" t="s">
        <v>270</v>
      </c>
    </row>
    <row r="51" spans="1:12">
      <c r="A51" s="287">
        <v>50</v>
      </c>
      <c r="B51" s="157" t="s">
        <v>311</v>
      </c>
      <c r="C51" s="157" t="s">
        <v>344</v>
      </c>
      <c r="D51" s="158">
        <v>43243</v>
      </c>
      <c r="E51" s="156" t="s">
        <v>1226</v>
      </c>
      <c r="F51" s="157" t="s">
        <v>1249</v>
      </c>
      <c r="G51" s="159">
        <v>2150000</v>
      </c>
      <c r="H51" s="156">
        <v>7.66</v>
      </c>
      <c r="I51" s="156" t="s">
        <v>25</v>
      </c>
      <c r="J51" s="156" t="s">
        <v>308</v>
      </c>
      <c r="K51" s="156" t="s">
        <v>262</v>
      </c>
      <c r="L51" s="288" t="s">
        <v>270</v>
      </c>
    </row>
    <row r="52" spans="1:12" hidden="1">
      <c r="A52" s="287">
        <v>51</v>
      </c>
      <c r="B52" s="157" t="s">
        <v>311</v>
      </c>
      <c r="C52" s="157" t="s">
        <v>345</v>
      </c>
      <c r="D52" s="158">
        <v>43394</v>
      </c>
      <c r="E52" s="156" t="s">
        <v>1226</v>
      </c>
      <c r="F52" s="157" t="s">
        <v>1247</v>
      </c>
      <c r="G52" s="159">
        <v>4630000</v>
      </c>
      <c r="H52" s="156">
        <v>10.88</v>
      </c>
      <c r="I52" s="156" t="s">
        <v>255</v>
      </c>
      <c r="J52" s="156" t="s">
        <v>346</v>
      </c>
      <c r="K52" s="156" t="s">
        <v>262</v>
      </c>
      <c r="L52" s="288" t="s">
        <v>283</v>
      </c>
    </row>
    <row r="53" spans="1:12" hidden="1">
      <c r="A53" s="287">
        <v>52</v>
      </c>
      <c r="B53" s="157" t="s">
        <v>311</v>
      </c>
      <c r="C53" s="157" t="s">
        <v>347</v>
      </c>
      <c r="D53" s="158">
        <v>43202</v>
      </c>
      <c r="E53" s="156" t="s">
        <v>1227</v>
      </c>
      <c r="F53" s="157" t="s">
        <v>1258</v>
      </c>
      <c r="G53" s="159">
        <v>2390000</v>
      </c>
      <c r="H53" s="156">
        <v>8.42</v>
      </c>
      <c r="I53" s="156" t="s">
        <v>260</v>
      </c>
      <c r="J53" s="156" t="s">
        <v>289</v>
      </c>
      <c r="K53" s="156" t="s">
        <v>257</v>
      </c>
      <c r="L53" s="288" t="s">
        <v>258</v>
      </c>
    </row>
    <row r="54" spans="1:12" hidden="1">
      <c r="A54" s="287">
        <v>53</v>
      </c>
      <c r="B54" s="157" t="s">
        <v>311</v>
      </c>
      <c r="C54" s="157" t="s">
        <v>348</v>
      </c>
      <c r="D54" s="158">
        <v>43252</v>
      </c>
      <c r="E54" s="156" t="s">
        <v>1226</v>
      </c>
      <c r="F54" s="157" t="s">
        <v>1249</v>
      </c>
      <c r="G54" s="159">
        <v>1600000</v>
      </c>
      <c r="H54" s="156">
        <v>5.27</v>
      </c>
      <c r="I54" s="156" t="s">
        <v>25</v>
      </c>
      <c r="J54" s="156" t="s">
        <v>289</v>
      </c>
      <c r="K54" s="156" t="s">
        <v>257</v>
      </c>
      <c r="L54" s="288" t="s">
        <v>258</v>
      </c>
    </row>
    <row r="55" spans="1:12" hidden="1">
      <c r="A55" s="287">
        <v>54</v>
      </c>
      <c r="B55" s="157" t="s">
        <v>296</v>
      </c>
      <c r="C55" s="157" t="s">
        <v>349</v>
      </c>
      <c r="D55" s="158">
        <v>43317</v>
      </c>
      <c r="E55" s="156" t="s">
        <v>1226</v>
      </c>
      <c r="F55" s="157" t="s">
        <v>1249</v>
      </c>
      <c r="G55" s="159">
        <v>2950000</v>
      </c>
      <c r="H55" s="156">
        <v>9.5500000000000007</v>
      </c>
      <c r="I55" s="156" t="s">
        <v>260</v>
      </c>
      <c r="J55" s="156" t="s">
        <v>278</v>
      </c>
      <c r="K55" s="156" t="s">
        <v>279</v>
      </c>
      <c r="L55" s="288" t="s">
        <v>279</v>
      </c>
    </row>
    <row r="56" spans="1:12" hidden="1">
      <c r="A56" s="287">
        <v>55</v>
      </c>
      <c r="B56" s="157" t="s">
        <v>311</v>
      </c>
      <c r="C56" s="157" t="s">
        <v>350</v>
      </c>
      <c r="D56" s="158">
        <v>44070</v>
      </c>
      <c r="E56" s="156" t="s">
        <v>1226</v>
      </c>
      <c r="F56" s="157" t="s">
        <v>1248</v>
      </c>
      <c r="G56" s="159">
        <v>3450000</v>
      </c>
      <c r="H56" s="156">
        <v>7.83</v>
      </c>
      <c r="I56" s="156" t="s">
        <v>25</v>
      </c>
      <c r="J56" s="156" t="s">
        <v>256</v>
      </c>
      <c r="K56" s="156" t="s">
        <v>257</v>
      </c>
      <c r="L56" s="288" t="s">
        <v>258</v>
      </c>
    </row>
    <row r="57" spans="1:12" hidden="1">
      <c r="A57" s="287">
        <v>56</v>
      </c>
      <c r="B57" s="157" t="s">
        <v>287</v>
      </c>
      <c r="C57" s="157" t="s">
        <v>351</v>
      </c>
      <c r="D57" s="158">
        <v>43303</v>
      </c>
      <c r="E57" s="156" t="s">
        <v>1226</v>
      </c>
      <c r="F57" s="157" t="s">
        <v>1247</v>
      </c>
      <c r="G57" s="159">
        <v>4280000</v>
      </c>
      <c r="H57" s="156">
        <v>4.3600000000000003</v>
      </c>
      <c r="I57" s="156" t="s">
        <v>25</v>
      </c>
      <c r="J57" s="156" t="s">
        <v>273</v>
      </c>
      <c r="K57" s="156" t="s">
        <v>257</v>
      </c>
      <c r="L57" s="288" t="s">
        <v>274</v>
      </c>
    </row>
    <row r="58" spans="1:12" hidden="1">
      <c r="A58" s="287">
        <v>57</v>
      </c>
      <c r="B58" s="157" t="s">
        <v>293</v>
      </c>
      <c r="C58" s="157" t="s">
        <v>352</v>
      </c>
      <c r="D58" s="158">
        <v>43447</v>
      </c>
      <c r="E58" s="156" t="s">
        <v>1226</v>
      </c>
      <c r="F58" s="157" t="s">
        <v>1249</v>
      </c>
      <c r="G58" s="159">
        <v>3660000</v>
      </c>
      <c r="H58" s="156">
        <v>8.51</v>
      </c>
      <c r="I58" s="156" t="s">
        <v>260</v>
      </c>
      <c r="J58" s="156" t="s">
        <v>304</v>
      </c>
      <c r="K58" s="156" t="s">
        <v>257</v>
      </c>
      <c r="L58" s="288" t="s">
        <v>267</v>
      </c>
    </row>
    <row r="59" spans="1:12">
      <c r="A59" s="287">
        <v>58</v>
      </c>
      <c r="B59" s="157" t="s">
        <v>311</v>
      </c>
      <c r="C59" s="157" t="s">
        <v>353</v>
      </c>
      <c r="D59" s="158">
        <v>43537</v>
      </c>
      <c r="E59" s="156" t="s">
        <v>1226</v>
      </c>
      <c r="F59" s="157" t="s">
        <v>1249</v>
      </c>
      <c r="G59" s="159">
        <v>1480000</v>
      </c>
      <c r="H59" s="156">
        <v>10.71</v>
      </c>
      <c r="I59" s="156" t="s">
        <v>260</v>
      </c>
      <c r="J59" s="156" t="s">
        <v>346</v>
      </c>
      <c r="K59" s="156" t="s">
        <v>262</v>
      </c>
      <c r="L59" s="288" t="s">
        <v>283</v>
      </c>
    </row>
    <row r="60" spans="1:12" hidden="1">
      <c r="A60" s="287">
        <v>59</v>
      </c>
      <c r="B60" s="157" t="s">
        <v>293</v>
      </c>
      <c r="C60" s="157" t="s">
        <v>354</v>
      </c>
      <c r="D60" s="158">
        <v>43151</v>
      </c>
      <c r="E60" s="156" t="s">
        <v>1227</v>
      </c>
      <c r="F60" s="157" t="s">
        <v>1247</v>
      </c>
      <c r="G60" s="159">
        <v>4010000</v>
      </c>
      <c r="H60" s="156">
        <v>9.01</v>
      </c>
      <c r="I60" s="156" t="s">
        <v>255</v>
      </c>
      <c r="J60" s="156" t="s">
        <v>329</v>
      </c>
      <c r="K60" s="156" t="s">
        <v>257</v>
      </c>
      <c r="L60" s="288" t="s">
        <v>274</v>
      </c>
    </row>
    <row r="61" spans="1:12" hidden="1">
      <c r="A61" s="287">
        <v>60</v>
      </c>
      <c r="B61" s="157" t="s">
        <v>311</v>
      </c>
      <c r="C61" s="157" t="s">
        <v>355</v>
      </c>
      <c r="D61" s="158">
        <v>43367</v>
      </c>
      <c r="E61" s="156" t="s">
        <v>1226</v>
      </c>
      <c r="F61" s="157" t="s">
        <v>1247</v>
      </c>
      <c r="G61" s="159">
        <v>2650000</v>
      </c>
      <c r="H61" s="156">
        <v>4.21</v>
      </c>
      <c r="I61" s="156" t="s">
        <v>260</v>
      </c>
      <c r="J61" s="156" t="s">
        <v>329</v>
      </c>
      <c r="K61" s="156" t="s">
        <v>257</v>
      </c>
      <c r="L61" s="288" t="s">
        <v>274</v>
      </c>
    </row>
    <row r="62" spans="1:12" hidden="1">
      <c r="A62" s="287">
        <v>61</v>
      </c>
      <c r="B62" s="157" t="s">
        <v>247</v>
      </c>
      <c r="C62" s="157" t="s">
        <v>356</v>
      </c>
      <c r="D62" s="158">
        <v>43585</v>
      </c>
      <c r="E62" s="156" t="s">
        <v>1226</v>
      </c>
      <c r="F62" s="157" t="s">
        <v>1248</v>
      </c>
      <c r="G62" s="159">
        <v>1970000</v>
      </c>
      <c r="H62" s="156">
        <v>4.6399999999999997</v>
      </c>
      <c r="I62" s="156" t="s">
        <v>255</v>
      </c>
      <c r="J62" s="156" t="s">
        <v>278</v>
      </c>
      <c r="K62" s="156" t="s">
        <v>279</v>
      </c>
      <c r="L62" s="288" t="s">
        <v>279</v>
      </c>
    </row>
    <row r="63" spans="1:12" hidden="1">
      <c r="A63" s="287">
        <v>62</v>
      </c>
      <c r="B63" s="157" t="s">
        <v>311</v>
      </c>
      <c r="C63" s="157" t="s">
        <v>357</v>
      </c>
      <c r="D63" s="158">
        <v>43425</v>
      </c>
      <c r="E63" s="156" t="s">
        <v>1226</v>
      </c>
      <c r="F63" s="157" t="s">
        <v>1250</v>
      </c>
      <c r="G63" s="159">
        <v>2880000</v>
      </c>
      <c r="H63" s="156">
        <v>10.36</v>
      </c>
      <c r="I63" s="156" t="s">
        <v>260</v>
      </c>
      <c r="J63" s="156" t="s">
        <v>266</v>
      </c>
      <c r="K63" s="156" t="s">
        <v>257</v>
      </c>
      <c r="L63" s="288" t="s">
        <v>267</v>
      </c>
    </row>
    <row r="64" spans="1:12" hidden="1">
      <c r="A64" s="287">
        <v>63</v>
      </c>
      <c r="B64" s="157" t="s">
        <v>293</v>
      </c>
      <c r="C64" s="157" t="s">
        <v>358</v>
      </c>
      <c r="D64" s="158">
        <v>43489</v>
      </c>
      <c r="E64" s="156" t="s">
        <v>1226</v>
      </c>
      <c r="F64" s="157" t="s">
        <v>1249</v>
      </c>
      <c r="G64" s="159">
        <v>1920000</v>
      </c>
      <c r="H64" s="156">
        <v>6.78</v>
      </c>
      <c r="I64" s="156" t="s">
        <v>25</v>
      </c>
      <c r="J64" s="156" t="s">
        <v>329</v>
      </c>
      <c r="K64" s="156" t="s">
        <v>257</v>
      </c>
      <c r="L64" s="288" t="s">
        <v>274</v>
      </c>
    </row>
    <row r="65" spans="1:12" hidden="1">
      <c r="A65" s="287">
        <v>64</v>
      </c>
      <c r="B65" s="157" t="s">
        <v>271</v>
      </c>
      <c r="C65" s="157" t="s">
        <v>359</v>
      </c>
      <c r="D65" s="158">
        <v>43443</v>
      </c>
      <c r="E65" s="156" t="s">
        <v>1227</v>
      </c>
      <c r="F65" s="157" t="s">
        <v>1247</v>
      </c>
      <c r="G65" s="159">
        <v>1840000</v>
      </c>
      <c r="H65" s="156">
        <v>7.05</v>
      </c>
      <c r="I65" s="156" t="s">
        <v>255</v>
      </c>
      <c r="J65" s="156" t="s">
        <v>298</v>
      </c>
      <c r="K65" s="156" t="s">
        <v>262</v>
      </c>
      <c r="L65" s="288" t="s">
        <v>263</v>
      </c>
    </row>
    <row r="66" spans="1:12" hidden="1">
      <c r="A66" s="287">
        <v>65</v>
      </c>
      <c r="B66" s="157" t="s">
        <v>253</v>
      </c>
      <c r="C66" s="157" t="s">
        <v>360</v>
      </c>
      <c r="D66" s="158">
        <v>43531</v>
      </c>
      <c r="E66" s="156" t="s">
        <v>1226</v>
      </c>
      <c r="F66" s="157" t="s">
        <v>1250</v>
      </c>
      <c r="G66" s="159">
        <v>2620000</v>
      </c>
      <c r="H66" s="156">
        <v>7</v>
      </c>
      <c r="I66" s="156" t="s">
        <v>25</v>
      </c>
      <c r="J66" s="156" t="s">
        <v>329</v>
      </c>
      <c r="K66" s="156" t="s">
        <v>257</v>
      </c>
      <c r="L66" s="288" t="s">
        <v>274</v>
      </c>
    </row>
    <row r="67" spans="1:12">
      <c r="A67" s="287">
        <v>66</v>
      </c>
      <c r="B67" s="157" t="s">
        <v>311</v>
      </c>
      <c r="C67" s="157" t="s">
        <v>361</v>
      </c>
      <c r="D67" s="158">
        <v>43547</v>
      </c>
      <c r="E67" s="156" t="s">
        <v>1226</v>
      </c>
      <c r="F67" s="157" t="s">
        <v>1249</v>
      </c>
      <c r="G67" s="159">
        <v>2920000</v>
      </c>
      <c r="H67" s="156">
        <v>4.76</v>
      </c>
      <c r="I67" s="156" t="s">
        <v>25</v>
      </c>
      <c r="J67" s="156" t="s">
        <v>282</v>
      </c>
      <c r="K67" s="156" t="s">
        <v>262</v>
      </c>
      <c r="L67" s="288" t="s">
        <v>283</v>
      </c>
    </row>
    <row r="68" spans="1:12" hidden="1">
      <c r="A68" s="287">
        <v>67</v>
      </c>
      <c r="B68" s="157" t="s">
        <v>311</v>
      </c>
      <c r="C68" s="157" t="s">
        <v>362</v>
      </c>
      <c r="D68" s="158">
        <v>43301</v>
      </c>
      <c r="E68" s="156" t="s">
        <v>1226</v>
      </c>
      <c r="F68" s="157" t="s">
        <v>1247</v>
      </c>
      <c r="G68" s="159">
        <v>4700000</v>
      </c>
      <c r="H68" s="156">
        <v>9.49</v>
      </c>
      <c r="I68" s="156" t="s">
        <v>260</v>
      </c>
      <c r="J68" s="156" t="s">
        <v>304</v>
      </c>
      <c r="K68" s="156" t="s">
        <v>257</v>
      </c>
      <c r="L68" s="288" t="s">
        <v>267</v>
      </c>
    </row>
    <row r="69" spans="1:12" hidden="1">
      <c r="A69" s="287">
        <v>68</v>
      </c>
      <c r="B69" s="157" t="s">
        <v>311</v>
      </c>
      <c r="C69" s="157" t="s">
        <v>363</v>
      </c>
      <c r="D69" s="158">
        <v>43792</v>
      </c>
      <c r="E69" s="156" t="s">
        <v>1226</v>
      </c>
      <c r="F69" s="157" t="s">
        <v>1247</v>
      </c>
      <c r="G69" s="159">
        <v>4400000</v>
      </c>
      <c r="H69" s="156">
        <v>8.52</v>
      </c>
      <c r="I69" s="156" t="s">
        <v>255</v>
      </c>
      <c r="J69" s="156" t="s">
        <v>276</v>
      </c>
      <c r="K69" s="156" t="s">
        <v>262</v>
      </c>
      <c r="L69" s="288" t="s">
        <v>263</v>
      </c>
    </row>
    <row r="70" spans="1:12" hidden="1">
      <c r="A70" s="287">
        <v>69</v>
      </c>
      <c r="B70" s="157" t="s">
        <v>293</v>
      </c>
      <c r="C70" s="157" t="s">
        <v>364</v>
      </c>
      <c r="D70" s="158">
        <v>44084</v>
      </c>
      <c r="E70" s="156" t="s">
        <v>1226</v>
      </c>
      <c r="F70" s="157" t="s">
        <v>1249</v>
      </c>
      <c r="G70" s="159">
        <v>3840000</v>
      </c>
      <c r="H70" s="156">
        <v>8.16</v>
      </c>
      <c r="I70" s="156" t="s">
        <v>255</v>
      </c>
      <c r="J70" s="156" t="s">
        <v>278</v>
      </c>
      <c r="K70" s="156" t="s">
        <v>279</v>
      </c>
      <c r="L70" s="288" t="s">
        <v>279</v>
      </c>
    </row>
    <row r="71" spans="1:12" hidden="1">
      <c r="A71" s="287">
        <v>70</v>
      </c>
      <c r="B71" s="157" t="s">
        <v>247</v>
      </c>
      <c r="C71" s="157" t="s">
        <v>365</v>
      </c>
      <c r="D71" s="158">
        <v>44127</v>
      </c>
      <c r="E71" s="156" t="s">
        <v>1227</v>
      </c>
      <c r="F71" s="157" t="s">
        <v>1247</v>
      </c>
      <c r="G71" s="159">
        <v>2040000</v>
      </c>
      <c r="H71" s="156">
        <v>8.33</v>
      </c>
      <c r="I71" s="156" t="s">
        <v>255</v>
      </c>
      <c r="J71" s="156" t="s">
        <v>304</v>
      </c>
      <c r="K71" s="156" t="s">
        <v>257</v>
      </c>
      <c r="L71" s="288" t="s">
        <v>267</v>
      </c>
    </row>
    <row r="72" spans="1:12" hidden="1">
      <c r="A72" s="287">
        <v>71</v>
      </c>
      <c r="B72" s="157" t="s">
        <v>264</v>
      </c>
      <c r="C72" s="157" t="s">
        <v>366</v>
      </c>
      <c r="D72" s="158">
        <v>43924</v>
      </c>
      <c r="E72" s="156" t="s">
        <v>1226</v>
      </c>
      <c r="F72" s="157" t="s">
        <v>1247</v>
      </c>
      <c r="G72" s="159">
        <v>2360000</v>
      </c>
      <c r="H72" s="156">
        <v>4.25</v>
      </c>
      <c r="I72" s="156" t="s">
        <v>260</v>
      </c>
      <c r="J72" s="156" t="s">
        <v>329</v>
      </c>
      <c r="K72" s="156" t="s">
        <v>257</v>
      </c>
      <c r="L72" s="288" t="s">
        <v>274</v>
      </c>
    </row>
    <row r="73" spans="1:12">
      <c r="A73" s="287">
        <v>72</v>
      </c>
      <c r="B73" s="157" t="s">
        <v>284</v>
      </c>
      <c r="C73" s="157" t="s">
        <v>367</v>
      </c>
      <c r="D73" s="158">
        <v>43973</v>
      </c>
      <c r="E73" s="156" t="s">
        <v>1227</v>
      </c>
      <c r="F73" s="157" t="s">
        <v>1249</v>
      </c>
      <c r="G73" s="159">
        <v>4080000</v>
      </c>
      <c r="H73" s="156">
        <v>6.8</v>
      </c>
      <c r="I73" s="156" t="s">
        <v>260</v>
      </c>
      <c r="J73" s="156" t="s">
        <v>300</v>
      </c>
      <c r="K73" s="156" t="s">
        <v>262</v>
      </c>
      <c r="L73" s="288" t="s">
        <v>283</v>
      </c>
    </row>
    <row r="74" spans="1:12" hidden="1">
      <c r="A74" s="287">
        <v>73</v>
      </c>
      <c r="B74" s="157" t="s">
        <v>284</v>
      </c>
      <c r="C74" s="157" t="s">
        <v>368</v>
      </c>
      <c r="D74" s="158">
        <v>43541</v>
      </c>
      <c r="E74" s="156" t="s">
        <v>1226</v>
      </c>
      <c r="F74" s="157" t="s">
        <v>1248</v>
      </c>
      <c r="G74" s="159">
        <v>2740000</v>
      </c>
      <c r="H74" s="156">
        <v>8.06</v>
      </c>
      <c r="I74" s="156" t="s">
        <v>255</v>
      </c>
      <c r="J74" s="156" t="s">
        <v>276</v>
      </c>
      <c r="K74" s="156" t="s">
        <v>262</v>
      </c>
      <c r="L74" s="288" t="s">
        <v>263</v>
      </c>
    </row>
    <row r="75" spans="1:12" hidden="1">
      <c r="A75" s="287">
        <v>74</v>
      </c>
      <c r="B75" s="157" t="s">
        <v>271</v>
      </c>
      <c r="C75" s="157" t="s">
        <v>369</v>
      </c>
      <c r="D75" s="158">
        <v>43661</v>
      </c>
      <c r="E75" s="156" t="s">
        <v>1227</v>
      </c>
      <c r="F75" s="157" t="s">
        <v>1248</v>
      </c>
      <c r="G75" s="159">
        <v>4170000</v>
      </c>
      <c r="H75" s="156">
        <v>7.1</v>
      </c>
      <c r="I75" s="156" t="s">
        <v>260</v>
      </c>
      <c r="J75" s="156" t="s">
        <v>329</v>
      </c>
      <c r="K75" s="156" t="s">
        <v>257</v>
      </c>
      <c r="L75" s="288" t="s">
        <v>274</v>
      </c>
    </row>
    <row r="76" spans="1:12" hidden="1">
      <c r="A76" s="287">
        <v>75</v>
      </c>
      <c r="B76" s="157" t="s">
        <v>293</v>
      </c>
      <c r="C76" s="157" t="s">
        <v>370</v>
      </c>
      <c r="D76" s="158">
        <v>43676</v>
      </c>
      <c r="E76" s="156" t="s">
        <v>1227</v>
      </c>
      <c r="F76" s="157" t="s">
        <v>1248</v>
      </c>
      <c r="G76" s="159">
        <v>1380000</v>
      </c>
      <c r="H76" s="156">
        <v>8.7100000000000009</v>
      </c>
      <c r="I76" s="156" t="s">
        <v>255</v>
      </c>
      <c r="J76" s="156" t="s">
        <v>295</v>
      </c>
      <c r="K76" s="156" t="s">
        <v>262</v>
      </c>
      <c r="L76" s="288" t="s">
        <v>270</v>
      </c>
    </row>
    <row r="77" spans="1:12" hidden="1">
      <c r="A77" s="287">
        <v>76</v>
      </c>
      <c r="B77" s="157" t="s">
        <v>284</v>
      </c>
      <c r="C77" s="157" t="s">
        <v>371</v>
      </c>
      <c r="D77" s="158">
        <v>43724</v>
      </c>
      <c r="E77" s="156" t="s">
        <v>1227</v>
      </c>
      <c r="F77" s="157" t="s">
        <v>1250</v>
      </c>
      <c r="G77" s="159">
        <v>4440000</v>
      </c>
      <c r="H77" s="156">
        <v>7.21</v>
      </c>
      <c r="I77" s="156" t="s">
        <v>25</v>
      </c>
      <c r="J77" s="156" t="s">
        <v>332</v>
      </c>
      <c r="K77" s="156" t="s">
        <v>257</v>
      </c>
      <c r="L77" s="288" t="s">
        <v>258</v>
      </c>
    </row>
    <row r="78" spans="1:12">
      <c r="A78" s="287">
        <v>77</v>
      </c>
      <c r="B78" s="157" t="s">
        <v>296</v>
      </c>
      <c r="C78" s="157" t="s">
        <v>372</v>
      </c>
      <c r="D78" s="158">
        <v>43188</v>
      </c>
      <c r="E78" s="156" t="s">
        <v>1226</v>
      </c>
      <c r="F78" s="157" t="s">
        <v>1249</v>
      </c>
      <c r="G78" s="159">
        <v>1870000</v>
      </c>
      <c r="H78" s="156">
        <v>4.07</v>
      </c>
      <c r="I78" s="156" t="s">
        <v>25</v>
      </c>
      <c r="J78" s="156" t="s">
        <v>269</v>
      </c>
      <c r="K78" s="156" t="s">
        <v>262</v>
      </c>
      <c r="L78" s="288" t="s">
        <v>270</v>
      </c>
    </row>
    <row r="79" spans="1:12" hidden="1">
      <c r="A79" s="287">
        <v>78</v>
      </c>
      <c r="B79" s="157" t="s">
        <v>284</v>
      </c>
      <c r="C79" s="157" t="s">
        <v>373</v>
      </c>
      <c r="D79" s="158">
        <v>43609</v>
      </c>
      <c r="E79" s="156" t="s">
        <v>1226</v>
      </c>
      <c r="F79" s="157" t="s">
        <v>1250</v>
      </c>
      <c r="G79" s="159">
        <v>2250000</v>
      </c>
      <c r="H79" s="156">
        <v>5.03</v>
      </c>
      <c r="I79" s="156" t="s">
        <v>25</v>
      </c>
      <c r="J79" s="156" t="s">
        <v>332</v>
      </c>
      <c r="K79" s="156" t="s">
        <v>257</v>
      </c>
      <c r="L79" s="288" t="s">
        <v>258</v>
      </c>
    </row>
    <row r="80" spans="1:12" hidden="1">
      <c r="A80" s="287">
        <v>79</v>
      </c>
      <c r="B80" s="157" t="s">
        <v>264</v>
      </c>
      <c r="C80" s="157" t="s">
        <v>374</v>
      </c>
      <c r="D80" s="158">
        <v>43653</v>
      </c>
      <c r="E80" s="156" t="s">
        <v>1226</v>
      </c>
      <c r="F80" s="157" t="s">
        <v>1249</v>
      </c>
      <c r="G80" s="159">
        <v>1540000</v>
      </c>
      <c r="H80" s="156">
        <v>7.2</v>
      </c>
      <c r="I80" s="156" t="s">
        <v>255</v>
      </c>
      <c r="J80" s="156" t="s">
        <v>286</v>
      </c>
      <c r="K80" s="156" t="s">
        <v>257</v>
      </c>
      <c r="L80" s="288" t="s">
        <v>274</v>
      </c>
    </row>
    <row r="81" spans="1:12" hidden="1">
      <c r="A81" s="287">
        <v>80</v>
      </c>
      <c r="B81" s="157" t="s">
        <v>284</v>
      </c>
      <c r="C81" s="157" t="s">
        <v>375</v>
      </c>
      <c r="D81" s="158">
        <v>43818</v>
      </c>
      <c r="E81" s="156" t="s">
        <v>1227</v>
      </c>
      <c r="F81" s="157" t="s">
        <v>1250</v>
      </c>
      <c r="G81" s="159">
        <v>3300000</v>
      </c>
      <c r="H81" s="156">
        <v>4.92</v>
      </c>
      <c r="I81" s="156" t="s">
        <v>255</v>
      </c>
      <c r="J81" s="156" t="s">
        <v>269</v>
      </c>
      <c r="K81" s="156" t="s">
        <v>262</v>
      </c>
      <c r="L81" s="288" t="s">
        <v>270</v>
      </c>
    </row>
    <row r="82" spans="1:12" hidden="1">
      <c r="A82" s="287">
        <v>81</v>
      </c>
      <c r="B82" s="157" t="s">
        <v>287</v>
      </c>
      <c r="C82" s="157" t="s">
        <v>376</v>
      </c>
      <c r="D82" s="158">
        <v>43162</v>
      </c>
      <c r="E82" s="156" t="s">
        <v>1226</v>
      </c>
      <c r="F82" s="157" t="s">
        <v>1247</v>
      </c>
      <c r="G82" s="159">
        <v>3610000</v>
      </c>
      <c r="H82" s="156">
        <v>6.39</v>
      </c>
      <c r="I82" s="156" t="s">
        <v>255</v>
      </c>
      <c r="J82" s="156" t="s">
        <v>289</v>
      </c>
      <c r="K82" s="156" t="s">
        <v>257</v>
      </c>
      <c r="L82" s="288" t="s">
        <v>258</v>
      </c>
    </row>
    <row r="83" spans="1:12" hidden="1">
      <c r="A83" s="287">
        <v>82</v>
      </c>
      <c r="B83" s="157" t="s">
        <v>264</v>
      </c>
      <c r="C83" s="157" t="s">
        <v>377</v>
      </c>
      <c r="D83" s="158">
        <v>44091</v>
      </c>
      <c r="E83" s="156" t="s">
        <v>1226</v>
      </c>
      <c r="F83" s="157" t="s">
        <v>1249</v>
      </c>
      <c r="G83" s="159">
        <v>3080000</v>
      </c>
      <c r="H83" s="156">
        <v>8.59</v>
      </c>
      <c r="I83" s="156" t="s">
        <v>25</v>
      </c>
      <c r="J83" s="156" t="s">
        <v>256</v>
      </c>
      <c r="K83" s="156" t="s">
        <v>257</v>
      </c>
      <c r="L83" s="288" t="s">
        <v>258</v>
      </c>
    </row>
    <row r="84" spans="1:12" hidden="1">
      <c r="A84" s="287">
        <v>83</v>
      </c>
      <c r="B84" s="157" t="s">
        <v>296</v>
      </c>
      <c r="C84" s="157" t="s">
        <v>378</v>
      </c>
      <c r="D84" s="158">
        <v>43839</v>
      </c>
      <c r="E84" s="156" t="s">
        <v>1226</v>
      </c>
      <c r="F84" s="157" t="s">
        <v>1247</v>
      </c>
      <c r="G84" s="159">
        <v>2790000</v>
      </c>
      <c r="H84" s="156">
        <v>9.98</v>
      </c>
      <c r="I84" s="156" t="s">
        <v>255</v>
      </c>
      <c r="J84" s="156" t="s">
        <v>289</v>
      </c>
      <c r="K84" s="156" t="s">
        <v>257</v>
      </c>
      <c r="L84" s="288" t="s">
        <v>258</v>
      </c>
    </row>
    <row r="85" spans="1:12" hidden="1">
      <c r="A85" s="287">
        <v>84</v>
      </c>
      <c r="B85" s="157" t="s">
        <v>287</v>
      </c>
      <c r="C85" s="157" t="s">
        <v>379</v>
      </c>
      <c r="D85" s="158">
        <v>43246</v>
      </c>
      <c r="E85" s="156" t="s">
        <v>1226</v>
      </c>
      <c r="F85" s="157" t="s">
        <v>1248</v>
      </c>
      <c r="G85" s="159">
        <v>1690000</v>
      </c>
      <c r="H85" s="156">
        <v>7.99</v>
      </c>
      <c r="I85" s="156" t="s">
        <v>255</v>
      </c>
      <c r="J85" s="156" t="s">
        <v>269</v>
      </c>
      <c r="K85" s="156" t="s">
        <v>262</v>
      </c>
      <c r="L85" s="288" t="s">
        <v>270</v>
      </c>
    </row>
    <row r="86" spans="1:12" hidden="1">
      <c r="A86" s="287">
        <v>85</v>
      </c>
      <c r="B86" s="157" t="s">
        <v>293</v>
      </c>
      <c r="C86" s="157" t="s">
        <v>380</v>
      </c>
      <c r="D86" s="158">
        <v>43477</v>
      </c>
      <c r="E86" s="156" t="s">
        <v>1226</v>
      </c>
      <c r="F86" s="157" t="s">
        <v>1248</v>
      </c>
      <c r="G86" s="159">
        <v>2630000</v>
      </c>
      <c r="H86" s="156">
        <v>8.59</v>
      </c>
      <c r="I86" s="156" t="s">
        <v>25</v>
      </c>
      <c r="J86" s="156" t="s">
        <v>276</v>
      </c>
      <c r="K86" s="156" t="s">
        <v>262</v>
      </c>
      <c r="L86" s="288" t="s">
        <v>263</v>
      </c>
    </row>
    <row r="87" spans="1:12" hidden="1">
      <c r="A87" s="287">
        <v>86</v>
      </c>
      <c r="B87" s="157" t="s">
        <v>293</v>
      </c>
      <c r="C87" s="157" t="s">
        <v>381</v>
      </c>
      <c r="D87" s="158">
        <v>43495</v>
      </c>
      <c r="E87" s="156" t="s">
        <v>1226</v>
      </c>
      <c r="F87" s="157" t="s">
        <v>1258</v>
      </c>
      <c r="G87" s="159">
        <v>2990000</v>
      </c>
      <c r="H87" s="156">
        <v>10.61</v>
      </c>
      <c r="I87" s="156" t="s">
        <v>25</v>
      </c>
      <c r="J87" s="156" t="s">
        <v>256</v>
      </c>
      <c r="K87" s="156" t="s">
        <v>257</v>
      </c>
      <c r="L87" s="288" t="s">
        <v>258</v>
      </c>
    </row>
    <row r="88" spans="1:12" hidden="1">
      <c r="A88" s="287">
        <v>87</v>
      </c>
      <c r="B88" s="157" t="s">
        <v>296</v>
      </c>
      <c r="C88" s="157" t="s">
        <v>382</v>
      </c>
      <c r="D88" s="158">
        <v>43531</v>
      </c>
      <c r="E88" s="156" t="s">
        <v>1226</v>
      </c>
      <c r="F88" s="157" t="s">
        <v>1249</v>
      </c>
      <c r="G88" s="159">
        <v>3220000</v>
      </c>
      <c r="H88" s="156">
        <v>6.56</v>
      </c>
      <c r="I88" s="156" t="s">
        <v>25</v>
      </c>
      <c r="J88" s="156" t="s">
        <v>326</v>
      </c>
      <c r="K88" s="156" t="s">
        <v>257</v>
      </c>
      <c r="L88" s="288" t="s">
        <v>267</v>
      </c>
    </row>
    <row r="89" spans="1:12" hidden="1">
      <c r="A89" s="287">
        <v>88</v>
      </c>
      <c r="B89" s="157" t="s">
        <v>264</v>
      </c>
      <c r="C89" s="157" t="s">
        <v>383</v>
      </c>
      <c r="D89" s="158">
        <v>43614</v>
      </c>
      <c r="E89" s="156" t="s">
        <v>1227</v>
      </c>
      <c r="F89" s="157" t="s">
        <v>1248</v>
      </c>
      <c r="G89" s="159">
        <v>4200000</v>
      </c>
      <c r="H89" s="156">
        <v>10.65</v>
      </c>
      <c r="I89" s="156" t="s">
        <v>25</v>
      </c>
      <c r="J89" s="156" t="s">
        <v>282</v>
      </c>
      <c r="K89" s="156" t="s">
        <v>262</v>
      </c>
      <c r="L89" s="288" t="s">
        <v>283</v>
      </c>
    </row>
    <row r="90" spans="1:12" hidden="1">
      <c r="A90" s="287">
        <v>89</v>
      </c>
      <c r="B90" s="157" t="s">
        <v>287</v>
      </c>
      <c r="C90" s="157" t="s">
        <v>384</v>
      </c>
      <c r="D90" s="158">
        <v>43754</v>
      </c>
      <c r="E90" s="156" t="s">
        <v>1226</v>
      </c>
      <c r="F90" s="157" t="s">
        <v>1248</v>
      </c>
      <c r="G90" s="159">
        <v>4120000</v>
      </c>
      <c r="H90" s="156">
        <v>5.35</v>
      </c>
      <c r="I90" s="156" t="s">
        <v>255</v>
      </c>
      <c r="J90" s="156" t="s">
        <v>308</v>
      </c>
      <c r="K90" s="156" t="s">
        <v>262</v>
      </c>
      <c r="L90" s="288" t="s">
        <v>270</v>
      </c>
    </row>
    <row r="91" spans="1:12" hidden="1">
      <c r="A91" s="287">
        <v>90</v>
      </c>
      <c r="B91" s="157" t="s">
        <v>280</v>
      </c>
      <c r="C91" s="157" t="s">
        <v>385</v>
      </c>
      <c r="D91" s="158">
        <v>43175</v>
      </c>
      <c r="E91" s="156" t="s">
        <v>1226</v>
      </c>
      <c r="F91" s="157" t="s">
        <v>1251</v>
      </c>
      <c r="G91" s="159">
        <v>4020000</v>
      </c>
      <c r="H91" s="156">
        <v>10.93</v>
      </c>
      <c r="I91" s="156" t="s">
        <v>255</v>
      </c>
      <c r="J91" s="156" t="s">
        <v>276</v>
      </c>
      <c r="K91" s="156" t="s">
        <v>262</v>
      </c>
      <c r="L91" s="288" t="s">
        <v>263</v>
      </c>
    </row>
    <row r="92" spans="1:12" hidden="1">
      <c r="A92" s="287">
        <v>91</v>
      </c>
      <c r="B92" s="157" t="s">
        <v>271</v>
      </c>
      <c r="C92" s="157" t="s">
        <v>386</v>
      </c>
      <c r="D92" s="158">
        <v>43654</v>
      </c>
      <c r="E92" s="156" t="s">
        <v>1226</v>
      </c>
      <c r="F92" s="157" t="s">
        <v>1250</v>
      </c>
      <c r="G92" s="159">
        <v>4050000</v>
      </c>
      <c r="H92" s="156">
        <v>5.09</v>
      </c>
      <c r="I92" s="156" t="s">
        <v>25</v>
      </c>
      <c r="J92" s="156" t="s">
        <v>266</v>
      </c>
      <c r="K92" s="156" t="s">
        <v>257</v>
      </c>
      <c r="L92" s="288" t="s">
        <v>267</v>
      </c>
    </row>
    <row r="93" spans="1:12" hidden="1">
      <c r="A93" s="287">
        <v>92</v>
      </c>
      <c r="B93" s="157" t="s">
        <v>271</v>
      </c>
      <c r="C93" s="157" t="s">
        <v>387</v>
      </c>
      <c r="D93" s="158">
        <v>43555</v>
      </c>
      <c r="E93" s="156" t="s">
        <v>1227</v>
      </c>
      <c r="F93" s="157" t="s">
        <v>1248</v>
      </c>
      <c r="G93" s="159">
        <v>3530000</v>
      </c>
      <c r="H93" s="156">
        <v>4.7300000000000004</v>
      </c>
      <c r="I93" s="156" t="s">
        <v>25</v>
      </c>
      <c r="J93" s="156" t="s">
        <v>256</v>
      </c>
      <c r="K93" s="156" t="s">
        <v>257</v>
      </c>
      <c r="L93" s="288" t="s">
        <v>258</v>
      </c>
    </row>
    <row r="94" spans="1:12" hidden="1">
      <c r="A94" s="287">
        <v>93</v>
      </c>
      <c r="B94" s="157" t="s">
        <v>280</v>
      </c>
      <c r="C94" s="157" t="s">
        <v>388</v>
      </c>
      <c r="D94" s="158">
        <v>43664</v>
      </c>
      <c r="E94" s="156" t="s">
        <v>1227</v>
      </c>
      <c r="F94" s="157" t="s">
        <v>1248</v>
      </c>
      <c r="G94" s="159">
        <v>1870000</v>
      </c>
      <c r="H94" s="156">
        <v>7.6</v>
      </c>
      <c r="I94" s="156" t="s">
        <v>260</v>
      </c>
      <c r="J94" s="156" t="s">
        <v>304</v>
      </c>
      <c r="K94" s="156" t="s">
        <v>257</v>
      </c>
      <c r="L94" s="288" t="s">
        <v>267</v>
      </c>
    </row>
    <row r="95" spans="1:12" hidden="1">
      <c r="A95" s="287">
        <v>94</v>
      </c>
      <c r="B95" s="157" t="s">
        <v>311</v>
      </c>
      <c r="C95" s="157" t="s">
        <v>389</v>
      </c>
      <c r="D95" s="158">
        <v>43996</v>
      </c>
      <c r="E95" s="156" t="s">
        <v>1226</v>
      </c>
      <c r="F95" s="157" t="s">
        <v>1250</v>
      </c>
      <c r="G95" s="159">
        <v>4900000</v>
      </c>
      <c r="H95" s="156">
        <v>10.78</v>
      </c>
      <c r="I95" s="156" t="s">
        <v>25</v>
      </c>
      <c r="J95" s="156" t="s">
        <v>308</v>
      </c>
      <c r="K95" s="156" t="s">
        <v>262</v>
      </c>
      <c r="L95" s="288" t="s">
        <v>270</v>
      </c>
    </row>
    <row r="96" spans="1:12" hidden="1">
      <c r="A96" s="287">
        <v>95</v>
      </c>
      <c r="B96" s="157" t="s">
        <v>253</v>
      </c>
      <c r="C96" s="157" t="s">
        <v>390</v>
      </c>
      <c r="D96" s="158">
        <v>43885</v>
      </c>
      <c r="E96" s="156" t="s">
        <v>1226</v>
      </c>
      <c r="F96" s="157" t="s">
        <v>1258</v>
      </c>
      <c r="G96" s="159">
        <v>2470000</v>
      </c>
      <c r="H96" s="156">
        <v>9.39</v>
      </c>
      <c r="I96" s="156" t="s">
        <v>255</v>
      </c>
      <c r="J96" s="156" t="s">
        <v>319</v>
      </c>
      <c r="K96" s="156" t="s">
        <v>279</v>
      </c>
      <c r="L96" s="288" t="s">
        <v>279</v>
      </c>
    </row>
    <row r="97" spans="1:12" hidden="1">
      <c r="A97" s="287">
        <v>96</v>
      </c>
      <c r="B97" s="157" t="s">
        <v>284</v>
      </c>
      <c r="C97" s="157" t="s">
        <v>391</v>
      </c>
      <c r="D97" s="158">
        <v>44100</v>
      </c>
      <c r="E97" s="156" t="s">
        <v>1227</v>
      </c>
      <c r="F97" s="157" t="s">
        <v>1250</v>
      </c>
      <c r="G97" s="159">
        <v>2970000</v>
      </c>
      <c r="H97" s="156">
        <v>4.68</v>
      </c>
      <c r="I97" s="156" t="s">
        <v>260</v>
      </c>
      <c r="J97" s="156" t="s">
        <v>298</v>
      </c>
      <c r="K97" s="156" t="s">
        <v>262</v>
      </c>
      <c r="L97" s="288" t="s">
        <v>263</v>
      </c>
    </row>
    <row r="98" spans="1:12" hidden="1">
      <c r="A98" s="287">
        <v>97</v>
      </c>
      <c r="B98" s="157" t="s">
        <v>284</v>
      </c>
      <c r="C98" s="157" t="s">
        <v>392</v>
      </c>
      <c r="D98" s="158">
        <v>44026</v>
      </c>
      <c r="E98" s="156" t="s">
        <v>1226</v>
      </c>
      <c r="F98" s="157" t="s">
        <v>1248</v>
      </c>
      <c r="G98" s="159">
        <v>3980000</v>
      </c>
      <c r="H98" s="156">
        <v>10.4</v>
      </c>
      <c r="I98" s="156" t="s">
        <v>255</v>
      </c>
      <c r="J98" s="156" t="s">
        <v>326</v>
      </c>
      <c r="K98" s="156" t="s">
        <v>257</v>
      </c>
      <c r="L98" s="288" t="s">
        <v>267</v>
      </c>
    </row>
    <row r="99" spans="1:12" hidden="1">
      <c r="A99" s="287">
        <v>98</v>
      </c>
      <c r="B99" s="157" t="s">
        <v>284</v>
      </c>
      <c r="C99" s="157" t="s">
        <v>393</v>
      </c>
      <c r="D99" s="158">
        <v>43847</v>
      </c>
      <c r="E99" s="156" t="s">
        <v>1226</v>
      </c>
      <c r="F99" s="157" t="s">
        <v>1248</v>
      </c>
      <c r="G99" s="159">
        <v>4420000</v>
      </c>
      <c r="H99" s="156">
        <v>7.43</v>
      </c>
      <c r="I99" s="156" t="s">
        <v>260</v>
      </c>
      <c r="J99" s="156" t="s">
        <v>256</v>
      </c>
      <c r="K99" s="156" t="s">
        <v>257</v>
      </c>
      <c r="L99" s="288" t="s">
        <v>258</v>
      </c>
    </row>
    <row r="100" spans="1:12" hidden="1">
      <c r="A100" s="287">
        <v>99</v>
      </c>
      <c r="B100" s="157" t="s">
        <v>284</v>
      </c>
      <c r="C100" s="157" t="s">
        <v>394</v>
      </c>
      <c r="D100" s="158">
        <v>43592</v>
      </c>
      <c r="E100" s="156" t="s">
        <v>1226</v>
      </c>
      <c r="F100" s="157" t="s">
        <v>1247</v>
      </c>
      <c r="G100" s="159">
        <v>2850000</v>
      </c>
      <c r="H100" s="156">
        <v>5.8</v>
      </c>
      <c r="I100" s="156" t="s">
        <v>260</v>
      </c>
      <c r="J100" s="156" t="s">
        <v>300</v>
      </c>
      <c r="K100" s="156" t="s">
        <v>262</v>
      </c>
      <c r="L100" s="288" t="s">
        <v>283</v>
      </c>
    </row>
    <row r="101" spans="1:12" hidden="1">
      <c r="A101" s="294">
        <v>100</v>
      </c>
      <c r="B101" s="295" t="s">
        <v>287</v>
      </c>
      <c r="C101" s="295" t="s">
        <v>395</v>
      </c>
      <c r="D101" s="296">
        <v>43600</v>
      </c>
      <c r="E101" s="297" t="s">
        <v>1227</v>
      </c>
      <c r="F101" s="295" t="s">
        <v>1247</v>
      </c>
      <c r="G101" s="298">
        <v>4490000</v>
      </c>
      <c r="H101" s="297">
        <v>5.39</v>
      </c>
      <c r="I101" s="297" t="s">
        <v>25</v>
      </c>
      <c r="J101" s="297" t="s">
        <v>256</v>
      </c>
      <c r="K101" s="297" t="s">
        <v>257</v>
      </c>
      <c r="L101" s="299" t="s">
        <v>258</v>
      </c>
    </row>
    <row r="102" spans="1:12">
      <c r="A102" s="301" t="s">
        <v>1288</v>
      </c>
      <c r="B102" s="235"/>
      <c r="C102" s="235"/>
      <c r="D102" s="235"/>
      <c r="E102" s="235"/>
      <c r="F102" s="235"/>
      <c r="G102" s="300">
        <f>SUBTOTAL(109,autok[Ár])</f>
        <v>24496000</v>
      </c>
      <c r="H102" s="235">
        <f>SUBTOTAL(101,autok[Fogyasztás])</f>
        <v>6.6636363636363622</v>
      </c>
      <c r="I102" s="235"/>
      <c r="J102" s="235"/>
      <c r="K102" s="235"/>
      <c r="L102" s="302">
        <f>SUBTOTAL(103,autok[Regió])</f>
        <v>11</v>
      </c>
    </row>
  </sheetData>
  <conditionalFormatting sqref="G2:G101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{15196C4D-B8FC-4C3B-9144-6A8D0BE6E4EC}</x14:id>
        </ext>
      </extLst>
    </cfRule>
  </conditionalFormatting>
  <conditionalFormatting sqref="I2:I101">
    <cfRule type="cellIs" dxfId="2" priority="1" operator="equal">
      <formula>"jim"</formula>
    </cfRule>
    <cfRule type="cellIs" dxfId="1" priority="2" operator="equal">
      <formula>"Jack"</formula>
    </cfRule>
    <cfRule type="cellIs" dxfId="0" priority="3" operator="equal">
      <formula>"Johnny"</formula>
    </cfRule>
  </conditionalFormatting>
  <pageMargins left="0.7" right="0.7" top="0.75" bottom="0.75" header="0.3" footer="0.3"/>
  <drawing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5196C4D-B8FC-4C3B-9144-6A8D0BE6E4E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G2:G101</xm:sqref>
        </x14:conditionalFormatting>
      </x14:conditionalFormattings>
    </ex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33077-026B-4748-91A0-654090C69B00}">
  <dimension ref="D3:D6"/>
  <sheetViews>
    <sheetView zoomScale="210" zoomScaleNormal="210" workbookViewId="0">
      <selection activeCell="F7" sqref="F7"/>
    </sheetView>
  </sheetViews>
  <sheetFormatPr defaultRowHeight="14.4"/>
  <cols>
    <col min="5" max="5" width="10.5546875" bestFit="1" customWidth="1"/>
  </cols>
  <sheetData>
    <row r="3" spans="4:4">
      <c r="D3">
        <v>20</v>
      </c>
    </row>
    <row r="4" spans="4:4">
      <c r="D4">
        <v>-20</v>
      </c>
    </row>
    <row r="5" spans="4:4">
      <c r="D5">
        <v>0</v>
      </c>
    </row>
    <row r="6" spans="4:4">
      <c r="D6" t="s">
        <v>1263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983A1-2414-44D4-A195-7DF1A6E33D3F}">
  <sheetPr>
    <tabColor theme="8" tint="0.59999389629810485"/>
  </sheetPr>
  <dimension ref="A1:S55"/>
  <sheetViews>
    <sheetView topLeftCell="A5" zoomScale="90" zoomScaleNormal="90" workbookViewId="0">
      <selection activeCell="E21" sqref="E21"/>
    </sheetView>
  </sheetViews>
  <sheetFormatPr defaultColWidth="9.109375" defaultRowHeight="14.4"/>
  <cols>
    <col min="1" max="1" width="11.33203125" style="13" customWidth="1"/>
    <col min="2" max="2" width="15.6640625" style="14" customWidth="1"/>
    <col min="3" max="3" width="4.88671875" style="13" customWidth="1"/>
    <col min="4" max="4" width="11.33203125" style="13" customWidth="1"/>
    <col min="5" max="5" width="21.44140625" style="13" bestFit="1" customWidth="1"/>
    <col min="6" max="6" width="6.88671875" style="13" customWidth="1"/>
    <col min="7" max="7" width="11.33203125" style="13" customWidth="1"/>
    <col min="8" max="8" width="12.5546875" style="13" customWidth="1"/>
    <col min="9" max="11" width="9.109375" style="13"/>
    <col min="12" max="12" width="9.33203125" style="13" customWidth="1"/>
    <col min="13" max="18" width="9.109375" style="13"/>
    <col min="19" max="19" width="12.5546875" style="13" customWidth="1"/>
    <col min="20" max="16384" width="9.109375" style="13"/>
  </cols>
  <sheetData>
    <row r="1" spans="1:19">
      <c r="J1" s="304"/>
      <c r="K1" s="304"/>
      <c r="L1" s="304"/>
      <c r="M1" s="304"/>
      <c r="N1" s="304"/>
      <c r="O1" s="304"/>
      <c r="P1" s="304"/>
      <c r="Q1" s="304"/>
      <c r="R1" s="304"/>
      <c r="S1" s="304"/>
    </row>
    <row r="2" spans="1:19">
      <c r="B2" s="14" t="s">
        <v>169</v>
      </c>
      <c r="E2" s="13" t="s">
        <v>170</v>
      </c>
      <c r="H2" s="13" t="s">
        <v>171</v>
      </c>
      <c r="J2" s="304"/>
      <c r="K2" s="304"/>
      <c r="L2" s="304"/>
      <c r="M2" s="304"/>
      <c r="N2" s="304"/>
      <c r="O2" s="304"/>
      <c r="P2" s="304"/>
      <c r="Q2" s="304"/>
      <c r="R2" s="304"/>
      <c r="S2" s="304"/>
    </row>
    <row r="3" spans="1:19">
      <c r="A3" s="15" t="s">
        <v>54</v>
      </c>
      <c r="B3" s="16">
        <v>100</v>
      </c>
      <c r="D3" s="15" t="s">
        <v>54</v>
      </c>
      <c r="E3" s="16">
        <v>200</v>
      </c>
      <c r="G3" s="15" t="s">
        <v>54</v>
      </c>
      <c r="H3" s="16">
        <v>100</v>
      </c>
      <c r="J3" s="304"/>
      <c r="K3" s="304"/>
      <c r="L3" s="304"/>
      <c r="M3" s="304"/>
      <c r="N3" s="304"/>
      <c r="O3" s="304"/>
      <c r="P3" s="304"/>
      <c r="Q3" s="304"/>
      <c r="R3" s="304"/>
      <c r="S3" s="304"/>
    </row>
    <row r="4" spans="1:19">
      <c r="A4" s="17" t="s">
        <v>55</v>
      </c>
      <c r="B4" s="18">
        <v>-100</v>
      </c>
      <c r="D4" s="17" t="s">
        <v>55</v>
      </c>
      <c r="E4" s="18">
        <v>300</v>
      </c>
      <c r="G4" s="17" t="s">
        <v>55</v>
      </c>
      <c r="H4" s="18">
        <v>-100</v>
      </c>
      <c r="J4" s="304"/>
      <c r="K4" s="304"/>
      <c r="L4" s="304"/>
      <c r="M4" s="304"/>
      <c r="N4" s="304"/>
      <c r="O4" s="304"/>
      <c r="P4" s="304"/>
      <c r="Q4" s="304"/>
      <c r="R4" s="304"/>
      <c r="S4" s="304"/>
    </row>
    <row r="5" spans="1:19">
      <c r="A5" s="17" t="s">
        <v>56</v>
      </c>
      <c r="B5" s="18">
        <v>200</v>
      </c>
      <c r="D5" s="17" t="s">
        <v>56</v>
      </c>
      <c r="E5" s="18">
        <v>400</v>
      </c>
      <c r="G5" s="17" t="s">
        <v>56</v>
      </c>
      <c r="H5" s="18">
        <v>850</v>
      </c>
      <c r="J5" s="304"/>
      <c r="K5" s="304"/>
      <c r="L5" s="304"/>
      <c r="M5" s="304"/>
      <c r="N5" s="304"/>
      <c r="O5" s="304"/>
      <c r="P5" s="304"/>
      <c r="Q5" s="304"/>
      <c r="R5" s="304"/>
      <c r="S5" s="304"/>
    </row>
    <row r="6" spans="1:19">
      <c r="A6" s="17" t="s">
        <v>57</v>
      </c>
      <c r="B6" s="18">
        <v>250</v>
      </c>
      <c r="D6" s="17" t="s">
        <v>57</v>
      </c>
      <c r="E6" s="18">
        <v>450</v>
      </c>
      <c r="G6" s="17" t="s">
        <v>57</v>
      </c>
      <c r="H6" s="18">
        <v>250</v>
      </c>
      <c r="J6" s="304"/>
      <c r="K6" s="304"/>
      <c r="L6" s="304"/>
      <c r="M6" s="304"/>
      <c r="N6" s="304"/>
      <c r="O6" s="304"/>
      <c r="P6" s="304"/>
      <c r="Q6" s="304"/>
      <c r="R6" s="304"/>
      <c r="S6" s="304"/>
    </row>
    <row r="7" spans="1:19">
      <c r="A7" s="17" t="s">
        <v>58</v>
      </c>
      <c r="B7" s="18">
        <v>-50</v>
      </c>
      <c r="D7" s="17" t="s">
        <v>58</v>
      </c>
      <c r="E7" s="18">
        <v>500</v>
      </c>
      <c r="G7" s="17" t="s">
        <v>58</v>
      </c>
      <c r="H7" s="18">
        <v>-50</v>
      </c>
      <c r="J7" s="304"/>
      <c r="K7" s="304"/>
      <c r="L7" s="304"/>
      <c r="M7" s="304"/>
      <c r="N7" s="304"/>
      <c r="O7" s="304"/>
      <c r="P7" s="304"/>
      <c r="Q7" s="304"/>
      <c r="R7" s="304"/>
      <c r="S7" s="304"/>
    </row>
    <row r="8" spans="1:19">
      <c r="A8" s="17" t="s">
        <v>59</v>
      </c>
      <c r="B8" s="18">
        <v>350</v>
      </c>
      <c r="D8" s="17" t="s">
        <v>59</v>
      </c>
      <c r="E8" s="18">
        <v>550</v>
      </c>
      <c r="G8" s="17" t="s">
        <v>59</v>
      </c>
      <c r="H8" s="18">
        <v>350</v>
      </c>
      <c r="J8" s="304"/>
      <c r="K8" s="304"/>
      <c r="L8" s="304"/>
      <c r="M8" s="304"/>
      <c r="N8" s="304"/>
      <c r="O8" s="304"/>
      <c r="P8" s="304"/>
      <c r="Q8" s="304"/>
      <c r="R8" s="304"/>
      <c r="S8" s="304"/>
    </row>
    <row r="9" spans="1:19">
      <c r="A9" s="17" t="s">
        <v>60</v>
      </c>
      <c r="B9" s="18">
        <v>400</v>
      </c>
      <c r="D9" s="17" t="s">
        <v>60</v>
      </c>
      <c r="E9" s="18">
        <v>600</v>
      </c>
      <c r="G9" s="17" t="s">
        <v>60</v>
      </c>
      <c r="H9" s="18">
        <v>400</v>
      </c>
      <c r="J9" s="304"/>
      <c r="K9" s="304"/>
      <c r="L9" s="304"/>
      <c r="M9" s="304"/>
      <c r="N9" s="304"/>
      <c r="O9" s="304"/>
      <c r="P9" s="304"/>
      <c r="Q9" s="304"/>
      <c r="R9" s="304"/>
      <c r="S9" s="304"/>
    </row>
    <row r="10" spans="1:19">
      <c r="A10" s="17" t="s">
        <v>61</v>
      </c>
      <c r="B10" s="18">
        <v>450</v>
      </c>
      <c r="D10" s="17" t="s">
        <v>61</v>
      </c>
      <c r="E10" s="18">
        <v>650</v>
      </c>
      <c r="G10" s="17" t="s">
        <v>61</v>
      </c>
      <c r="H10" s="18">
        <v>450</v>
      </c>
      <c r="J10" s="304"/>
      <c r="K10" s="304"/>
      <c r="L10" s="304"/>
      <c r="M10" s="304"/>
      <c r="N10" s="304"/>
      <c r="O10" s="304"/>
      <c r="P10" s="304"/>
      <c r="Q10" s="304"/>
      <c r="R10" s="304"/>
      <c r="S10" s="304"/>
    </row>
    <row r="11" spans="1:19">
      <c r="A11" s="17" t="s">
        <v>62</v>
      </c>
      <c r="B11" s="18">
        <v>500</v>
      </c>
      <c r="D11" s="17" t="s">
        <v>62</v>
      </c>
      <c r="E11" s="18">
        <v>700</v>
      </c>
      <c r="G11" s="17" t="s">
        <v>62</v>
      </c>
      <c r="H11" s="18">
        <v>900</v>
      </c>
      <c r="J11" s="304"/>
      <c r="K11" s="304"/>
      <c r="L11" s="304"/>
      <c r="M11" s="304"/>
      <c r="N11" s="304"/>
      <c r="O11" s="304"/>
      <c r="P11" s="304"/>
      <c r="Q11" s="304"/>
      <c r="R11" s="304"/>
      <c r="S11" s="304"/>
    </row>
    <row r="12" spans="1:19">
      <c r="A12" s="17" t="s">
        <v>63</v>
      </c>
      <c r="B12" s="18">
        <v>550</v>
      </c>
      <c r="D12" s="17" t="s">
        <v>63</v>
      </c>
      <c r="E12" s="18">
        <v>750</v>
      </c>
      <c r="G12" s="17" t="s">
        <v>63</v>
      </c>
      <c r="H12" s="18">
        <v>550</v>
      </c>
      <c r="J12" s="304"/>
      <c r="K12" s="304"/>
      <c r="L12" s="304"/>
      <c r="M12" s="304"/>
      <c r="N12" s="304"/>
      <c r="O12" s="304"/>
      <c r="P12" s="304"/>
      <c r="Q12" s="304"/>
      <c r="R12" s="304"/>
      <c r="S12" s="304"/>
    </row>
    <row r="13" spans="1:19">
      <c r="A13" s="17" t="s">
        <v>64</v>
      </c>
      <c r="B13" s="18">
        <v>600</v>
      </c>
      <c r="D13" s="17" t="s">
        <v>64</v>
      </c>
      <c r="E13" s="18">
        <v>800</v>
      </c>
      <c r="G13" s="17" t="s">
        <v>64</v>
      </c>
      <c r="H13" s="18">
        <v>600</v>
      </c>
      <c r="J13" s="304"/>
      <c r="K13" s="304"/>
      <c r="L13" s="304"/>
      <c r="M13" s="304"/>
      <c r="N13" s="304"/>
      <c r="O13" s="304"/>
      <c r="P13" s="304"/>
      <c r="Q13" s="304"/>
      <c r="R13" s="304"/>
      <c r="S13" s="304"/>
    </row>
    <row r="14" spans="1:19">
      <c r="A14" s="19" t="s">
        <v>65</v>
      </c>
      <c r="B14" s="20">
        <v>650</v>
      </c>
      <c r="D14" s="19" t="s">
        <v>65</v>
      </c>
      <c r="E14" s="20">
        <v>850</v>
      </c>
      <c r="G14" s="19" t="s">
        <v>65</v>
      </c>
      <c r="H14" s="20">
        <v>650</v>
      </c>
      <c r="J14" s="304"/>
      <c r="K14" s="304"/>
      <c r="L14" s="304"/>
      <c r="M14" s="304"/>
      <c r="N14" s="304"/>
      <c r="O14" s="304"/>
      <c r="P14" s="304"/>
      <c r="Q14" s="304"/>
      <c r="R14" s="304"/>
      <c r="S14" s="304"/>
    </row>
    <row r="15" spans="1:19">
      <c r="C15" s="14"/>
      <c r="J15" s="304"/>
      <c r="K15" s="304"/>
      <c r="L15" s="304"/>
      <c r="M15" s="304"/>
      <c r="N15" s="304"/>
      <c r="O15" s="304"/>
      <c r="P15" s="304"/>
      <c r="Q15" s="304"/>
      <c r="R15" s="304"/>
      <c r="S15" s="304"/>
    </row>
    <row r="16" spans="1:19">
      <c r="J16" s="304"/>
      <c r="K16" s="304"/>
      <c r="L16" s="304"/>
      <c r="M16" s="304"/>
      <c r="N16" s="304"/>
      <c r="O16" s="304"/>
      <c r="P16" s="304"/>
      <c r="Q16" s="304"/>
      <c r="R16" s="304"/>
      <c r="S16" s="304"/>
    </row>
    <row r="17" spans="1:19">
      <c r="B17" s="14" t="s">
        <v>172</v>
      </c>
      <c r="E17" s="14" t="s">
        <v>66</v>
      </c>
      <c r="J17" s="304"/>
      <c r="K17" s="304"/>
      <c r="L17" s="304"/>
      <c r="M17" s="304"/>
      <c r="N17" s="304"/>
      <c r="O17" s="304"/>
      <c r="P17" s="304"/>
      <c r="Q17" s="304"/>
      <c r="R17" s="304"/>
      <c r="S17" s="304"/>
    </row>
    <row r="18" spans="1:19">
      <c r="A18" s="15" t="s">
        <v>54</v>
      </c>
      <c r="B18" s="282">
        <v>100</v>
      </c>
      <c r="D18" s="15" t="s">
        <v>54</v>
      </c>
      <c r="E18" s="16">
        <v>100</v>
      </c>
      <c r="J18" s="304"/>
      <c r="K18" s="304"/>
      <c r="L18" s="304"/>
      <c r="M18" s="304"/>
      <c r="N18" s="304"/>
      <c r="O18" s="304"/>
      <c r="P18" s="304"/>
      <c r="Q18" s="304"/>
      <c r="R18" s="304"/>
      <c r="S18" s="304"/>
    </row>
    <row r="19" spans="1:19">
      <c r="A19" s="17" t="s">
        <v>55</v>
      </c>
      <c r="B19" s="283">
        <v>-100</v>
      </c>
      <c r="D19" s="17" t="s">
        <v>55</v>
      </c>
      <c r="E19" s="18">
        <v>10</v>
      </c>
      <c r="J19" s="304"/>
      <c r="K19" s="304"/>
      <c r="L19" s="304"/>
      <c r="M19" s="304"/>
      <c r="N19" s="304"/>
      <c r="O19" s="304"/>
      <c r="P19" s="304"/>
      <c r="Q19" s="304"/>
      <c r="R19" s="304"/>
      <c r="S19" s="304"/>
    </row>
    <row r="20" spans="1:19">
      <c r="A20" s="17" t="s">
        <v>56</v>
      </c>
      <c r="B20" s="283">
        <v>200</v>
      </c>
      <c r="D20" s="17" t="s">
        <v>56</v>
      </c>
      <c r="E20" s="18">
        <v>200</v>
      </c>
      <c r="J20" s="304"/>
      <c r="K20" s="304"/>
      <c r="L20" s="304"/>
      <c r="M20" s="304"/>
      <c r="N20" s="304"/>
      <c r="O20" s="304"/>
      <c r="P20" s="304"/>
      <c r="Q20" s="304"/>
      <c r="R20" s="304"/>
      <c r="S20" s="304"/>
    </row>
    <row r="21" spans="1:19">
      <c r="A21" s="17" t="s">
        <v>57</v>
      </c>
      <c r="B21" s="283">
        <v>250</v>
      </c>
      <c r="D21" s="17" t="s">
        <v>57</v>
      </c>
      <c r="E21" s="18">
        <v>250</v>
      </c>
      <c r="J21" s="304"/>
      <c r="K21" s="304"/>
      <c r="L21" s="304"/>
      <c r="M21" s="304"/>
      <c r="N21" s="304"/>
      <c r="O21" s="304"/>
      <c r="P21" s="304"/>
      <c r="Q21" s="304"/>
      <c r="R21" s="304"/>
      <c r="S21" s="304"/>
    </row>
    <row r="22" spans="1:19">
      <c r="A22" s="17" t="s">
        <v>58</v>
      </c>
      <c r="B22" s="283">
        <v>-50</v>
      </c>
      <c r="D22" s="17" t="s">
        <v>58</v>
      </c>
      <c r="E22" s="18">
        <v>-50</v>
      </c>
      <c r="J22" s="304"/>
      <c r="K22" s="304"/>
      <c r="L22" s="304"/>
      <c r="M22" s="304"/>
      <c r="N22" s="304"/>
      <c r="O22" s="304"/>
      <c r="P22" s="304"/>
      <c r="Q22" s="304"/>
      <c r="R22" s="304"/>
      <c r="S22" s="304"/>
    </row>
    <row r="23" spans="1:19">
      <c r="A23" s="17" t="s">
        <v>59</v>
      </c>
      <c r="B23" s="283">
        <v>350</v>
      </c>
      <c r="D23" s="17" t="s">
        <v>59</v>
      </c>
      <c r="E23" s="18">
        <v>350</v>
      </c>
      <c r="J23" s="304"/>
      <c r="K23" s="304"/>
      <c r="L23" s="304"/>
      <c r="M23" s="304"/>
      <c r="N23" s="304"/>
      <c r="O23" s="304"/>
      <c r="P23" s="304"/>
      <c r="Q23" s="304"/>
      <c r="R23" s="304"/>
      <c r="S23" s="304"/>
    </row>
    <row r="24" spans="1:19">
      <c r="A24" s="17" t="s">
        <v>60</v>
      </c>
      <c r="B24" s="283">
        <v>400</v>
      </c>
      <c r="D24" s="17" t="s">
        <v>60</v>
      </c>
      <c r="E24" s="18">
        <v>400</v>
      </c>
      <c r="J24" s="304"/>
      <c r="K24" s="304"/>
      <c r="L24" s="304"/>
      <c r="M24" s="304"/>
      <c r="N24" s="304"/>
      <c r="O24" s="304"/>
      <c r="P24" s="304"/>
      <c r="Q24" s="304"/>
      <c r="R24" s="304"/>
      <c r="S24" s="304"/>
    </row>
    <row r="25" spans="1:19">
      <c r="A25" s="17" t="s">
        <v>61</v>
      </c>
      <c r="B25" s="283">
        <v>450</v>
      </c>
      <c r="D25" s="17" t="s">
        <v>61</v>
      </c>
      <c r="E25" s="18">
        <v>450</v>
      </c>
      <c r="J25" s="304"/>
      <c r="K25" s="304"/>
      <c r="L25" s="304"/>
      <c r="M25" s="304"/>
      <c r="N25" s="304"/>
      <c r="O25" s="304"/>
      <c r="P25" s="304"/>
      <c r="Q25" s="304"/>
      <c r="R25" s="304"/>
      <c r="S25" s="304"/>
    </row>
    <row r="26" spans="1:19">
      <c r="A26" s="17" t="s">
        <v>62</v>
      </c>
      <c r="B26" s="283">
        <v>500</v>
      </c>
      <c r="D26" s="17" t="s">
        <v>62</v>
      </c>
      <c r="E26" s="18">
        <v>500</v>
      </c>
      <c r="J26" s="304"/>
      <c r="K26" s="304"/>
      <c r="L26" s="304"/>
      <c r="M26" s="304"/>
      <c r="N26" s="304"/>
      <c r="O26" s="304"/>
      <c r="P26" s="304"/>
      <c r="Q26" s="304"/>
      <c r="R26" s="304"/>
      <c r="S26" s="304"/>
    </row>
    <row r="27" spans="1:19">
      <c r="A27" s="17" t="s">
        <v>63</v>
      </c>
      <c r="B27" s="283">
        <v>550</v>
      </c>
      <c r="D27" s="17" t="s">
        <v>63</v>
      </c>
      <c r="E27" s="18">
        <v>550</v>
      </c>
      <c r="J27" s="304"/>
      <c r="K27" s="304"/>
      <c r="L27" s="304"/>
      <c r="M27" s="304"/>
      <c r="N27" s="304"/>
      <c r="O27" s="304"/>
      <c r="P27" s="304"/>
      <c r="Q27" s="304"/>
      <c r="R27" s="304"/>
      <c r="S27" s="304"/>
    </row>
    <row r="28" spans="1:19">
      <c r="A28" s="17" t="s">
        <v>64</v>
      </c>
      <c r="B28" s="283">
        <v>600</v>
      </c>
      <c r="D28" s="17" t="s">
        <v>64</v>
      </c>
      <c r="E28" s="18">
        <v>600</v>
      </c>
      <c r="J28" s="304"/>
      <c r="K28" s="304"/>
      <c r="L28" s="304"/>
      <c r="M28" s="304"/>
      <c r="N28" s="304"/>
      <c r="O28" s="304"/>
      <c r="P28" s="304"/>
      <c r="Q28" s="304"/>
      <c r="R28" s="304"/>
      <c r="S28" s="304"/>
    </row>
    <row r="29" spans="1:19">
      <c r="A29" s="19" t="s">
        <v>65</v>
      </c>
      <c r="B29" s="284">
        <v>650</v>
      </c>
      <c r="D29" s="19" t="s">
        <v>65</v>
      </c>
      <c r="E29" s="20">
        <v>650</v>
      </c>
      <c r="J29" s="304"/>
      <c r="K29" s="304"/>
      <c r="L29" s="304"/>
      <c r="M29" s="304"/>
      <c r="N29" s="304"/>
      <c r="O29" s="304"/>
      <c r="P29" s="304"/>
      <c r="Q29" s="304"/>
      <c r="R29" s="304"/>
      <c r="S29" s="304"/>
    </row>
    <row r="33" spans="2:6">
      <c r="B33" s="14">
        <v>813</v>
      </c>
    </row>
    <row r="34" spans="2:6">
      <c r="B34" s="14">
        <v>729</v>
      </c>
      <c r="E34" s="13" t="s">
        <v>1286</v>
      </c>
      <c r="F34" s="13">
        <f>LARGE(B33:B55,1)</f>
        <v>862</v>
      </c>
    </row>
    <row r="35" spans="2:6">
      <c r="B35" s="14">
        <v>862</v>
      </c>
      <c r="F35" s="13">
        <f>LARGE(B33:B55,2)</f>
        <v>849</v>
      </c>
    </row>
    <row r="36" spans="2:6">
      <c r="B36" s="14">
        <v>407</v>
      </c>
      <c r="F36" s="13">
        <f>LARGE(B33:B55,3)</f>
        <v>813</v>
      </c>
    </row>
    <row r="37" spans="2:6">
      <c r="B37" s="14">
        <v>477</v>
      </c>
    </row>
    <row r="38" spans="2:6">
      <c r="B38" s="14">
        <v>742</v>
      </c>
    </row>
    <row r="39" spans="2:6">
      <c r="B39" s="14">
        <v>458</v>
      </c>
    </row>
    <row r="40" spans="2:6">
      <c r="B40" s="14">
        <v>592</v>
      </c>
      <c r="E40" s="13" t="s">
        <v>1287</v>
      </c>
      <c r="F40" s="13">
        <f>SMALL(B33:B55,1)</f>
        <v>104</v>
      </c>
    </row>
    <row r="41" spans="2:6">
      <c r="B41" s="14">
        <v>146</v>
      </c>
      <c r="F41" s="13">
        <f>SMALL(B33:B55,2)</f>
        <v>132</v>
      </c>
    </row>
    <row r="42" spans="2:6">
      <c r="B42" s="14">
        <v>492</v>
      </c>
      <c r="F42" s="13">
        <f>SMALL(B33:B55,3)</f>
        <v>146</v>
      </c>
    </row>
    <row r="43" spans="2:6">
      <c r="B43" s="14">
        <v>634</v>
      </c>
    </row>
    <row r="44" spans="2:6">
      <c r="B44" s="14">
        <v>104</v>
      </c>
    </row>
    <row r="45" spans="2:6">
      <c r="B45" s="14">
        <v>752</v>
      </c>
    </row>
    <row r="46" spans="2:6">
      <c r="B46" s="14">
        <v>849</v>
      </c>
    </row>
    <row r="47" spans="2:6">
      <c r="B47" s="14">
        <v>576</v>
      </c>
    </row>
    <row r="48" spans="2:6">
      <c r="B48" s="14">
        <v>454</v>
      </c>
    </row>
    <row r="49" spans="2:2">
      <c r="B49" s="14">
        <v>644</v>
      </c>
    </row>
    <row r="50" spans="2:2">
      <c r="B50" s="14">
        <v>132</v>
      </c>
    </row>
    <row r="51" spans="2:2">
      <c r="B51" s="14">
        <v>444</v>
      </c>
    </row>
    <row r="52" spans="2:2">
      <c r="B52" s="14">
        <v>180</v>
      </c>
    </row>
    <row r="53" spans="2:2">
      <c r="B53" s="14">
        <v>437</v>
      </c>
    </row>
    <row r="54" spans="2:2">
      <c r="B54" s="14">
        <v>472</v>
      </c>
    </row>
    <row r="55" spans="2:2">
      <c r="B55" s="14">
        <v>588</v>
      </c>
    </row>
  </sheetData>
  <mergeCells count="1">
    <mergeCell ref="J1:S29"/>
  </mergeCells>
  <conditionalFormatting sqref="B3:B14">
    <cfRule type="dataBar" priority="6">
      <dataBar>
        <cfvo type="min"/>
        <cfvo type="max"/>
        <color rgb="FF00B050"/>
      </dataBar>
      <extLst>
        <ext xmlns:x14="http://schemas.microsoft.com/office/spreadsheetml/2009/9/main" uri="{B025F937-C7B1-47D3-B67F-A62EFF666E3E}">
          <x14:id>{F5C50E9F-876A-41A6-8115-392AF5D1B75C}</x14:id>
        </ext>
      </extLst>
    </cfRule>
  </conditionalFormatting>
  <conditionalFormatting sqref="B33:B55">
    <cfRule type="top10" dxfId="11" priority="2" bottom="1" rank="3"/>
    <cfRule type="top10" dxfId="10" priority="3" rank="3"/>
  </conditionalFormatting>
  <conditionalFormatting sqref="E3:E14">
    <cfRule type="colorScale" priority="5">
      <colorScale>
        <cfvo type="num" val="400"/>
        <cfvo type="num" val="600"/>
        <cfvo type="num" val="800"/>
        <color rgb="FFF8696B"/>
        <color rgb="FFFFEB84"/>
        <color rgb="FF63BE7B"/>
      </colorScale>
    </cfRule>
  </conditionalFormatting>
  <conditionalFormatting sqref="E18:E29">
    <cfRule type="cellIs" dxfId="9" priority="1" operator="lessThan">
      <formula>0</formula>
    </cfRule>
  </conditionalFormatting>
  <conditionalFormatting sqref="H3:H14">
    <cfRule type="iconSet" priority="4">
      <iconSet iconSet="3Arrows">
        <cfvo type="percent" val="0"/>
        <cfvo type="num" val="400"/>
        <cfvo type="num" val="800"/>
      </iconSet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5C50E9F-876A-41A6-8115-392AF5D1B75C}">
            <x14:dataBar minLength="0" maxLength="100" border="1" negativeBarBorderColorSameAsPositive="0" axisPosition="middle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B3:B14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E207F-BF45-4B81-8508-CFDA8143547E}">
  <sheetPr>
    <tabColor theme="8" tint="0.59999389629810485"/>
  </sheetPr>
  <dimension ref="A1:C22"/>
  <sheetViews>
    <sheetView showGridLines="0" workbookViewId="0">
      <selection activeCell="C8" sqref="C8"/>
    </sheetView>
  </sheetViews>
  <sheetFormatPr defaultColWidth="18.6640625" defaultRowHeight="14.4"/>
  <cols>
    <col min="1" max="1" width="18.6640625" style="13"/>
    <col min="2" max="2" width="7.5546875" style="26" customWidth="1"/>
    <col min="3" max="16384" width="18.6640625" style="13"/>
  </cols>
  <sheetData>
    <row r="1" spans="1:3" ht="16.2">
      <c r="A1" s="21" t="s">
        <v>67</v>
      </c>
      <c r="B1" s="22" t="s">
        <v>68</v>
      </c>
    </row>
    <row r="2" spans="1:3">
      <c r="A2" s="23" t="s">
        <v>69</v>
      </c>
      <c r="B2" s="24">
        <v>70261</v>
      </c>
      <c r="C2" s="25">
        <f>B2</f>
        <v>70261</v>
      </c>
    </row>
    <row r="3" spans="1:3">
      <c r="A3" s="23" t="s">
        <v>70</v>
      </c>
      <c r="B3" s="24">
        <v>217858</v>
      </c>
      <c r="C3" s="25">
        <f t="shared" ref="C3:C22" si="0">B3</f>
        <v>217858</v>
      </c>
    </row>
    <row r="4" spans="1:3">
      <c r="A4" s="23" t="s">
        <v>71</v>
      </c>
      <c r="B4" s="24">
        <v>157774</v>
      </c>
      <c r="C4" s="25">
        <f t="shared" si="0"/>
        <v>157774</v>
      </c>
    </row>
    <row r="5" spans="1:3">
      <c r="A5" s="23" t="s">
        <v>72</v>
      </c>
      <c r="B5" s="24">
        <v>53670</v>
      </c>
      <c r="C5" s="25">
        <f t="shared" si="0"/>
        <v>53670</v>
      </c>
    </row>
    <row r="6" spans="1:3">
      <c r="A6" s="23" t="s">
        <v>73</v>
      </c>
      <c r="B6" s="24">
        <v>100512</v>
      </c>
      <c r="C6" s="25">
        <f t="shared" si="0"/>
        <v>100512</v>
      </c>
    </row>
    <row r="7" spans="1:3">
      <c r="A7" s="23" t="s">
        <v>74</v>
      </c>
      <c r="B7" s="24">
        <v>149742</v>
      </c>
      <c r="C7" s="25">
        <f t="shared" si="0"/>
        <v>149742</v>
      </c>
    </row>
    <row r="8" spans="1:3">
      <c r="A8" s="23" t="s">
        <v>75</v>
      </c>
      <c r="B8" s="24">
        <v>249535</v>
      </c>
      <c r="C8" s="25">
        <f t="shared" si="0"/>
        <v>249535</v>
      </c>
    </row>
    <row r="9" spans="1:3">
      <c r="A9" s="23" t="s">
        <v>76</v>
      </c>
      <c r="B9" s="24">
        <v>111606</v>
      </c>
      <c r="C9" s="25">
        <f t="shared" si="0"/>
        <v>111606</v>
      </c>
    </row>
    <row r="10" spans="1:3">
      <c r="A10" s="23" t="s">
        <v>77</v>
      </c>
      <c r="B10" s="24">
        <v>253703</v>
      </c>
      <c r="C10" s="25">
        <f t="shared" si="0"/>
        <v>253703</v>
      </c>
    </row>
    <row r="11" spans="1:3">
      <c r="A11" s="23" t="s">
        <v>78</v>
      </c>
      <c r="B11" s="24">
        <v>129148</v>
      </c>
      <c r="C11" s="25">
        <f t="shared" si="0"/>
        <v>129148</v>
      </c>
    </row>
    <row r="12" spans="1:3">
      <c r="A12" s="23" t="s">
        <v>79</v>
      </c>
      <c r="B12" s="24">
        <v>152471</v>
      </c>
      <c r="C12" s="25">
        <f t="shared" si="0"/>
        <v>152471</v>
      </c>
    </row>
    <row r="13" spans="1:3">
      <c r="A13" s="23" t="s">
        <v>80</v>
      </c>
      <c r="B13" s="24">
        <v>224524</v>
      </c>
      <c r="C13" s="25">
        <f t="shared" si="0"/>
        <v>224524</v>
      </c>
    </row>
    <row r="14" spans="1:3">
      <c r="A14" s="23" t="s">
        <v>81</v>
      </c>
      <c r="B14" s="24">
        <v>124600</v>
      </c>
      <c r="C14" s="25">
        <f t="shared" si="0"/>
        <v>124600</v>
      </c>
    </row>
    <row r="15" spans="1:3">
      <c r="A15" s="23" t="s">
        <v>82</v>
      </c>
      <c r="B15" s="24">
        <v>307490</v>
      </c>
      <c r="C15" s="25">
        <f t="shared" si="0"/>
        <v>307490</v>
      </c>
    </row>
    <row r="16" spans="1:3">
      <c r="A16" s="23" t="s">
        <v>83</v>
      </c>
      <c r="B16" s="24">
        <v>180167</v>
      </c>
      <c r="C16" s="25">
        <f t="shared" si="0"/>
        <v>180167</v>
      </c>
    </row>
    <row r="17" spans="1:3">
      <c r="A17" s="23" t="s">
        <v>84</v>
      </c>
      <c r="B17" s="24">
        <v>190264</v>
      </c>
      <c r="C17" s="25">
        <f t="shared" si="0"/>
        <v>190264</v>
      </c>
    </row>
    <row r="18" spans="1:3">
      <c r="A18" s="23" t="s">
        <v>85</v>
      </c>
      <c r="B18" s="24">
        <v>133628</v>
      </c>
      <c r="C18" s="25">
        <f t="shared" si="0"/>
        <v>133628</v>
      </c>
    </row>
    <row r="19" spans="1:3">
      <c r="A19" s="23" t="s">
        <v>86</v>
      </c>
      <c r="B19" s="24">
        <v>134039</v>
      </c>
      <c r="C19" s="25">
        <f t="shared" si="0"/>
        <v>134039</v>
      </c>
    </row>
    <row r="20" spans="1:3">
      <c r="A20" s="23" t="s">
        <v>87</v>
      </c>
      <c r="B20" s="24">
        <v>120143</v>
      </c>
      <c r="C20" s="25">
        <f t="shared" si="0"/>
        <v>120143</v>
      </c>
    </row>
    <row r="21" spans="1:3">
      <c r="A21" s="23" t="s">
        <v>88</v>
      </c>
      <c r="B21" s="24">
        <v>248098</v>
      </c>
      <c r="C21" s="25">
        <f t="shared" si="0"/>
        <v>248098</v>
      </c>
    </row>
    <row r="22" spans="1:3">
      <c r="A22" s="23" t="s">
        <v>89</v>
      </c>
      <c r="B22" s="24">
        <v>222389</v>
      </c>
      <c r="C22" s="25">
        <f t="shared" si="0"/>
        <v>222389</v>
      </c>
    </row>
  </sheetData>
  <conditionalFormatting sqref="C2:C22">
    <cfRule type="dataBar" priority="1">
      <dataBar showValue="0">
        <cfvo type="min"/>
        <cfvo type="max"/>
        <color rgb="FFFF555A"/>
      </dataBar>
      <extLst>
        <ext xmlns:x14="http://schemas.microsoft.com/office/spreadsheetml/2009/9/main" uri="{B025F937-C7B1-47D3-B67F-A62EFF666E3E}">
          <x14:id>{C512A3D9-3CF3-4029-A926-F33FCAAD17A2}</x14:id>
        </ext>
      </extLst>
    </cfRule>
  </conditionalFormatting>
  <pageMargins left="0.7" right="0.7" top="0.75" bottom="0.75" header="0.3" footer="0.3"/>
  <pageSetup orientation="portrait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512A3D9-3CF3-4029-A926-F33FCAAD17A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C2:C22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C75FD-AE28-40E4-8E8C-0D45BD5AE783}">
  <sheetPr>
    <tabColor theme="8" tint="0.59999389629810485"/>
  </sheetPr>
  <dimension ref="A1:C22"/>
  <sheetViews>
    <sheetView showGridLines="0" workbookViewId="0">
      <selection activeCell="C5" sqref="C5"/>
    </sheetView>
  </sheetViews>
  <sheetFormatPr defaultColWidth="9.109375" defaultRowHeight="14.4"/>
  <cols>
    <col min="1" max="1" width="10.33203125" style="13" bestFit="1" customWidth="1"/>
    <col min="2" max="2" width="20.6640625" style="13" bestFit="1" customWidth="1"/>
    <col min="3" max="3" width="19.5546875" style="13" customWidth="1"/>
    <col min="4" max="16384" width="9.109375" style="13"/>
  </cols>
  <sheetData>
    <row r="1" spans="1:3" ht="16.2">
      <c r="A1" s="21" t="s">
        <v>90</v>
      </c>
      <c r="B1" s="21" t="s">
        <v>67</v>
      </c>
      <c r="C1" s="27" t="s">
        <v>68</v>
      </c>
    </row>
    <row r="2" spans="1:3">
      <c r="A2" s="23" t="s">
        <v>41</v>
      </c>
      <c r="B2" s="28" t="s">
        <v>69</v>
      </c>
      <c r="C2" s="29">
        <v>70261</v>
      </c>
    </row>
    <row r="3" spans="1:3">
      <c r="A3" s="23" t="s">
        <v>41</v>
      </c>
      <c r="B3" s="28" t="s">
        <v>70</v>
      </c>
      <c r="C3" s="29">
        <v>217858</v>
      </c>
    </row>
    <row r="4" spans="1:3">
      <c r="A4" s="23" t="s">
        <v>41</v>
      </c>
      <c r="B4" s="28" t="s">
        <v>71</v>
      </c>
      <c r="C4" s="29">
        <v>157774</v>
      </c>
    </row>
    <row r="5" spans="1:3">
      <c r="A5" s="23" t="s">
        <v>41</v>
      </c>
      <c r="B5" s="28" t="s">
        <v>72</v>
      </c>
      <c r="C5" s="29">
        <v>53670</v>
      </c>
    </row>
    <row r="6" spans="1:3">
      <c r="A6" s="23" t="s">
        <v>41</v>
      </c>
      <c r="B6" s="28" t="s">
        <v>81</v>
      </c>
      <c r="C6" s="29">
        <v>124600</v>
      </c>
    </row>
    <row r="7" spans="1:3">
      <c r="A7" s="23" t="s">
        <v>41</v>
      </c>
      <c r="B7" s="28" t="s">
        <v>73</v>
      </c>
      <c r="C7" s="29">
        <v>100512</v>
      </c>
    </row>
    <row r="8" spans="1:3">
      <c r="A8" s="23" t="s">
        <v>41</v>
      </c>
      <c r="B8" s="28" t="s">
        <v>74</v>
      </c>
      <c r="C8" s="29">
        <v>149742</v>
      </c>
    </row>
    <row r="9" spans="1:3">
      <c r="A9" s="23" t="s">
        <v>42</v>
      </c>
      <c r="B9" s="28" t="s">
        <v>76</v>
      </c>
      <c r="C9" s="29">
        <v>111606</v>
      </c>
    </row>
    <row r="10" spans="1:3">
      <c r="A10" s="23" t="s">
        <v>42</v>
      </c>
      <c r="B10" s="28" t="s">
        <v>77</v>
      </c>
      <c r="C10" s="29">
        <v>253703</v>
      </c>
    </row>
    <row r="11" spans="1:3">
      <c r="A11" s="23" t="s">
        <v>42</v>
      </c>
      <c r="B11" s="28" t="s">
        <v>78</v>
      </c>
      <c r="C11" s="29">
        <v>129148</v>
      </c>
    </row>
    <row r="12" spans="1:3">
      <c r="A12" s="23" t="s">
        <v>42</v>
      </c>
      <c r="B12" s="28" t="s">
        <v>79</v>
      </c>
      <c r="C12" s="29">
        <v>152471</v>
      </c>
    </row>
    <row r="13" spans="1:3">
      <c r="A13" s="23" t="s">
        <v>42</v>
      </c>
      <c r="B13" s="28" t="s">
        <v>80</v>
      </c>
      <c r="C13" s="29">
        <v>224524</v>
      </c>
    </row>
    <row r="14" spans="1:3">
      <c r="A14" s="23" t="s">
        <v>42</v>
      </c>
      <c r="B14" s="28" t="s">
        <v>75</v>
      </c>
      <c r="C14" s="29">
        <v>249535</v>
      </c>
    </row>
    <row r="15" spans="1:3">
      <c r="A15" s="23" t="s">
        <v>42</v>
      </c>
      <c r="B15" s="28" t="s">
        <v>82</v>
      </c>
      <c r="C15" s="29">
        <v>307490</v>
      </c>
    </row>
    <row r="16" spans="1:3">
      <c r="A16" s="23" t="s">
        <v>42</v>
      </c>
      <c r="B16" s="28" t="s">
        <v>83</v>
      </c>
      <c r="C16" s="29">
        <v>180167</v>
      </c>
    </row>
    <row r="17" spans="1:3">
      <c r="A17" s="23" t="s">
        <v>44</v>
      </c>
      <c r="B17" s="28" t="s">
        <v>84</v>
      </c>
      <c r="C17" s="29">
        <v>190264</v>
      </c>
    </row>
    <row r="18" spans="1:3">
      <c r="A18" s="23" t="s">
        <v>44</v>
      </c>
      <c r="B18" s="28" t="s">
        <v>85</v>
      </c>
      <c r="C18" s="29">
        <v>133628</v>
      </c>
    </row>
    <row r="19" spans="1:3">
      <c r="A19" s="23" t="s">
        <v>44</v>
      </c>
      <c r="B19" s="28" t="s">
        <v>86</v>
      </c>
      <c r="C19" s="29">
        <v>134039</v>
      </c>
    </row>
    <row r="20" spans="1:3">
      <c r="A20" s="23" t="s">
        <v>44</v>
      </c>
      <c r="B20" s="28" t="s">
        <v>87</v>
      </c>
      <c r="C20" s="29">
        <v>120143</v>
      </c>
    </row>
    <row r="21" spans="1:3">
      <c r="A21" s="23" t="s">
        <v>44</v>
      </c>
      <c r="B21" s="28" t="s">
        <v>88</v>
      </c>
      <c r="C21" s="29">
        <v>248098</v>
      </c>
    </row>
    <row r="22" spans="1:3">
      <c r="A22" s="23" t="s">
        <v>44</v>
      </c>
      <c r="B22" s="28" t="s">
        <v>89</v>
      </c>
      <c r="C22" s="29">
        <v>222389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9D2B5-641F-45B8-A7B7-8D70EF0A99FF}">
  <dimension ref="A1:P28"/>
  <sheetViews>
    <sheetView workbookViewId="0">
      <selection activeCell="M2" sqref="M2:M12"/>
    </sheetView>
  </sheetViews>
  <sheetFormatPr defaultRowHeight="14.4"/>
  <cols>
    <col min="1" max="1" width="12.33203125" bestFit="1" customWidth="1"/>
    <col min="11" max="11" width="10.44140625" customWidth="1"/>
    <col min="15" max="15" width="11.109375" bestFit="1" customWidth="1"/>
  </cols>
  <sheetData>
    <row r="1" spans="1:16">
      <c r="A1" s="74" t="s">
        <v>166</v>
      </c>
      <c r="B1" s="78">
        <v>1</v>
      </c>
      <c r="C1" s="78">
        <v>2</v>
      </c>
      <c r="D1" s="78">
        <v>3</v>
      </c>
      <c r="E1" s="78">
        <v>4</v>
      </c>
      <c r="F1" s="78">
        <v>5</v>
      </c>
      <c r="G1" s="78">
        <v>6</v>
      </c>
      <c r="H1" s="78">
        <v>7</v>
      </c>
      <c r="I1" s="78">
        <v>8</v>
      </c>
      <c r="J1" s="78">
        <v>9</v>
      </c>
      <c r="K1" s="74" t="s">
        <v>167</v>
      </c>
      <c r="L1" s="75" t="s">
        <v>165</v>
      </c>
      <c r="M1" s="75" t="s">
        <v>168</v>
      </c>
      <c r="O1" s="75" t="s">
        <v>164</v>
      </c>
      <c r="P1" s="75" t="s">
        <v>165</v>
      </c>
    </row>
    <row r="2" spans="1:16">
      <c r="A2" s="76" t="s">
        <v>153</v>
      </c>
      <c r="B2" s="77">
        <v>12</v>
      </c>
      <c r="C2" s="77">
        <v>11</v>
      </c>
      <c r="D2" s="77">
        <v>0</v>
      </c>
      <c r="E2" s="77">
        <v>0</v>
      </c>
      <c r="F2" s="77">
        <v>0</v>
      </c>
      <c r="G2" s="77">
        <v>0</v>
      </c>
      <c r="H2" s="77">
        <v>0</v>
      </c>
      <c r="I2" s="77">
        <v>0</v>
      </c>
      <c r="J2" s="77">
        <v>0</v>
      </c>
      <c r="K2" s="77">
        <f t="shared" ref="K2:K12" si="0">SUM(B2:J2)</f>
        <v>23</v>
      </c>
      <c r="L2" s="77">
        <f>VLOOKUP(K2,$O$2:$P$6,2,1)</f>
        <v>1</v>
      </c>
      <c r="M2" s="77">
        <f>L2</f>
        <v>1</v>
      </c>
      <c r="O2" s="77">
        <v>0</v>
      </c>
      <c r="P2" s="77">
        <v>1</v>
      </c>
    </row>
    <row r="3" spans="1:16">
      <c r="A3" s="76" t="s">
        <v>154</v>
      </c>
      <c r="B3" s="77">
        <v>4</v>
      </c>
      <c r="C3" s="77">
        <v>0</v>
      </c>
      <c r="D3" s="77">
        <v>11</v>
      </c>
      <c r="E3" s="77">
        <v>5</v>
      </c>
      <c r="F3" s="77">
        <v>6</v>
      </c>
      <c r="G3" s="77">
        <v>7</v>
      </c>
      <c r="H3" s="77">
        <v>8</v>
      </c>
      <c r="I3" s="77">
        <v>11</v>
      </c>
      <c r="J3" s="77">
        <v>10</v>
      </c>
      <c r="K3" s="77">
        <f t="shared" si="0"/>
        <v>62</v>
      </c>
      <c r="L3" s="77">
        <f t="shared" ref="L3:L12" si="1">VLOOKUP(K3,$O$2:$P$6,2,1)</f>
        <v>2</v>
      </c>
      <c r="M3" s="77">
        <f t="shared" ref="M3:M12" si="2">L3</f>
        <v>2</v>
      </c>
      <c r="O3" s="77">
        <v>60</v>
      </c>
      <c r="P3" s="77">
        <v>2</v>
      </c>
    </row>
    <row r="4" spans="1:16">
      <c r="A4" s="76" t="s">
        <v>155</v>
      </c>
      <c r="B4" s="77">
        <v>0</v>
      </c>
      <c r="C4" s="77">
        <v>9</v>
      </c>
      <c r="D4" s="77">
        <v>7</v>
      </c>
      <c r="E4" s="77">
        <v>5</v>
      </c>
      <c r="F4" s="77">
        <v>2</v>
      </c>
      <c r="G4" s="77">
        <v>2</v>
      </c>
      <c r="H4" s="77">
        <v>0</v>
      </c>
      <c r="I4" s="77">
        <v>4</v>
      </c>
      <c r="J4" s="77">
        <v>7</v>
      </c>
      <c r="K4" s="77">
        <f t="shared" si="0"/>
        <v>36</v>
      </c>
      <c r="L4" s="77">
        <f t="shared" si="1"/>
        <v>1</v>
      </c>
      <c r="M4" s="77">
        <f t="shared" si="2"/>
        <v>1</v>
      </c>
      <c r="O4" s="77">
        <v>70</v>
      </c>
      <c r="P4" s="77">
        <v>3</v>
      </c>
    </row>
    <row r="5" spans="1:16">
      <c r="A5" s="76" t="s">
        <v>156</v>
      </c>
      <c r="B5" s="77">
        <v>9</v>
      </c>
      <c r="C5" s="77">
        <v>12</v>
      </c>
      <c r="D5" s="77">
        <v>12</v>
      </c>
      <c r="E5" s="77">
        <v>11</v>
      </c>
      <c r="F5" s="77">
        <v>12</v>
      </c>
      <c r="G5" s="77">
        <v>8</v>
      </c>
      <c r="H5" s="77">
        <v>11</v>
      </c>
      <c r="I5" s="77">
        <v>11</v>
      </c>
      <c r="J5" s="77">
        <v>0</v>
      </c>
      <c r="K5" s="77">
        <f t="shared" si="0"/>
        <v>86</v>
      </c>
      <c r="L5" s="77">
        <f t="shared" si="1"/>
        <v>4</v>
      </c>
      <c r="M5" s="77">
        <f t="shared" si="2"/>
        <v>4</v>
      </c>
      <c r="O5" s="77">
        <v>80</v>
      </c>
      <c r="P5" s="77">
        <v>4</v>
      </c>
    </row>
    <row r="6" spans="1:16">
      <c r="A6" s="76" t="s">
        <v>157</v>
      </c>
      <c r="B6" s="77">
        <v>9</v>
      </c>
      <c r="C6" s="77">
        <v>11</v>
      </c>
      <c r="D6" s="77">
        <v>11</v>
      </c>
      <c r="E6" s="77">
        <v>11</v>
      </c>
      <c r="F6" s="77">
        <v>11</v>
      </c>
      <c r="G6" s="77">
        <v>11</v>
      </c>
      <c r="H6" s="77">
        <v>12</v>
      </c>
      <c r="I6" s="77">
        <v>12</v>
      </c>
      <c r="J6" s="77">
        <v>12</v>
      </c>
      <c r="K6" s="77">
        <f t="shared" si="0"/>
        <v>100</v>
      </c>
      <c r="L6" s="77">
        <f t="shared" si="1"/>
        <v>5</v>
      </c>
      <c r="M6" s="77">
        <f t="shared" si="2"/>
        <v>5</v>
      </c>
      <c r="O6" s="77">
        <v>90</v>
      </c>
      <c r="P6" s="77">
        <v>5</v>
      </c>
    </row>
    <row r="7" spans="1:16">
      <c r="A7" s="76" t="s">
        <v>158</v>
      </c>
      <c r="B7" s="77">
        <v>9</v>
      </c>
      <c r="C7" s="77">
        <v>4</v>
      </c>
      <c r="D7" s="77">
        <v>7</v>
      </c>
      <c r="E7" s="77">
        <v>4</v>
      </c>
      <c r="F7" s="77">
        <v>11</v>
      </c>
      <c r="G7" s="77">
        <v>0</v>
      </c>
      <c r="H7" s="77">
        <v>11</v>
      </c>
      <c r="I7" s="77">
        <v>11</v>
      </c>
      <c r="J7" s="77">
        <v>6</v>
      </c>
      <c r="K7" s="77">
        <f t="shared" si="0"/>
        <v>63</v>
      </c>
      <c r="L7" s="77">
        <f t="shared" si="1"/>
        <v>2</v>
      </c>
      <c r="M7" s="77">
        <f t="shared" si="2"/>
        <v>2</v>
      </c>
    </row>
    <row r="8" spans="1:16">
      <c r="A8" s="76" t="s">
        <v>159</v>
      </c>
      <c r="B8" s="77">
        <v>10</v>
      </c>
      <c r="C8" s="77">
        <v>12</v>
      </c>
      <c r="D8" s="77">
        <v>10</v>
      </c>
      <c r="E8" s="77">
        <v>11</v>
      </c>
      <c r="F8" s="77">
        <v>12</v>
      </c>
      <c r="G8" s="77">
        <v>9</v>
      </c>
      <c r="H8" s="77">
        <v>11</v>
      </c>
      <c r="I8" s="77">
        <v>12</v>
      </c>
      <c r="J8" s="77">
        <v>12</v>
      </c>
      <c r="K8" s="77">
        <f t="shared" si="0"/>
        <v>99</v>
      </c>
      <c r="L8" s="77">
        <f t="shared" si="1"/>
        <v>5</v>
      </c>
      <c r="M8" s="77">
        <f t="shared" si="2"/>
        <v>5</v>
      </c>
    </row>
    <row r="9" spans="1:16">
      <c r="A9" s="76" t="s">
        <v>160</v>
      </c>
      <c r="B9" s="77">
        <v>9</v>
      </c>
      <c r="C9" s="77">
        <v>10</v>
      </c>
      <c r="D9" s="77">
        <v>8</v>
      </c>
      <c r="E9" s="77">
        <v>8</v>
      </c>
      <c r="F9" s="77">
        <v>0</v>
      </c>
      <c r="G9" s="77">
        <v>7</v>
      </c>
      <c r="H9" s="77">
        <v>0</v>
      </c>
      <c r="I9" s="77">
        <v>0</v>
      </c>
      <c r="J9" s="77">
        <v>5</v>
      </c>
      <c r="K9" s="77">
        <f t="shared" si="0"/>
        <v>47</v>
      </c>
      <c r="L9" s="77">
        <f t="shared" si="1"/>
        <v>1</v>
      </c>
      <c r="M9" s="77">
        <f t="shared" si="2"/>
        <v>1</v>
      </c>
    </row>
    <row r="10" spans="1:16">
      <c r="A10" s="76" t="s">
        <v>161</v>
      </c>
      <c r="B10" s="77">
        <v>12</v>
      </c>
      <c r="C10" s="77">
        <v>9</v>
      </c>
      <c r="D10" s="77">
        <v>11</v>
      </c>
      <c r="E10" s="77">
        <v>9</v>
      </c>
      <c r="F10" s="77">
        <v>11</v>
      </c>
      <c r="G10" s="77">
        <v>9</v>
      </c>
      <c r="H10" s="77">
        <v>10</v>
      </c>
      <c r="I10" s="77">
        <v>12</v>
      </c>
      <c r="J10" s="77">
        <v>12</v>
      </c>
      <c r="K10" s="77">
        <f t="shared" si="0"/>
        <v>95</v>
      </c>
      <c r="L10" s="77">
        <f t="shared" si="1"/>
        <v>5</v>
      </c>
      <c r="M10" s="77">
        <f t="shared" si="2"/>
        <v>5</v>
      </c>
    </row>
    <row r="11" spans="1:16">
      <c r="A11" s="76" t="s">
        <v>162</v>
      </c>
      <c r="B11" s="77">
        <v>9</v>
      </c>
      <c r="C11" s="77">
        <v>10</v>
      </c>
      <c r="D11" s="77">
        <v>9</v>
      </c>
      <c r="E11" s="77">
        <v>4</v>
      </c>
      <c r="F11" s="77">
        <v>9</v>
      </c>
      <c r="G11" s="77">
        <v>9</v>
      </c>
      <c r="H11" s="77">
        <v>11</v>
      </c>
      <c r="I11" s="77">
        <v>10</v>
      </c>
      <c r="J11" s="77">
        <v>9</v>
      </c>
      <c r="K11" s="77">
        <f t="shared" si="0"/>
        <v>80</v>
      </c>
      <c r="L11" s="77">
        <f t="shared" si="1"/>
        <v>4</v>
      </c>
      <c r="M11" s="77">
        <f t="shared" si="2"/>
        <v>4</v>
      </c>
    </row>
    <row r="12" spans="1:16">
      <c r="A12" s="76" t="s">
        <v>163</v>
      </c>
      <c r="B12" s="77">
        <v>5</v>
      </c>
      <c r="C12" s="77">
        <v>9</v>
      </c>
      <c r="D12" s="77">
        <v>11</v>
      </c>
      <c r="E12" s="77">
        <v>8</v>
      </c>
      <c r="F12" s="77">
        <v>10</v>
      </c>
      <c r="G12" s="77">
        <v>9</v>
      </c>
      <c r="H12" s="77">
        <v>0</v>
      </c>
      <c r="I12" s="77">
        <v>8</v>
      </c>
      <c r="J12" s="77">
        <v>9</v>
      </c>
      <c r="K12" s="77">
        <f t="shared" si="0"/>
        <v>69</v>
      </c>
      <c r="L12" s="77">
        <f t="shared" si="1"/>
        <v>2</v>
      </c>
      <c r="M12" s="77">
        <f t="shared" si="2"/>
        <v>2</v>
      </c>
    </row>
    <row r="28" spans="11:11">
      <c r="K28" t="s">
        <v>20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5F7C8-01C2-4A9B-B608-FE221ABAD3CA}">
  <sheetPr>
    <tabColor theme="8" tint="0.59999389629810485"/>
  </sheetPr>
  <dimension ref="A1:H27"/>
  <sheetViews>
    <sheetView zoomScale="150" zoomScaleNormal="150" workbookViewId="0">
      <selection activeCell="B2" sqref="B2:G13"/>
    </sheetView>
  </sheetViews>
  <sheetFormatPr defaultRowHeight="14.4"/>
  <cols>
    <col min="1" max="1" width="11.109375" bestFit="1" customWidth="1"/>
    <col min="2" max="7" width="10" bestFit="1" customWidth="1"/>
  </cols>
  <sheetData>
    <row r="1" spans="1:8">
      <c r="B1" s="73" t="s">
        <v>137</v>
      </c>
      <c r="C1" s="73" t="s">
        <v>138</v>
      </c>
      <c r="D1" s="73" t="s">
        <v>139</v>
      </c>
      <c r="E1" s="73" t="s">
        <v>152</v>
      </c>
      <c r="F1" s="73" t="s">
        <v>140</v>
      </c>
      <c r="G1" s="73" t="s">
        <v>141</v>
      </c>
      <c r="H1" s="72"/>
    </row>
    <row r="2" spans="1:8">
      <c r="A2" s="72" t="s">
        <v>142</v>
      </c>
      <c r="B2" s="285">
        <v>545</v>
      </c>
      <c r="C2" s="285">
        <v>867</v>
      </c>
      <c r="D2" s="285">
        <v>188</v>
      </c>
      <c r="E2" s="285">
        <v>758</v>
      </c>
      <c r="F2" s="285">
        <v>991</v>
      </c>
      <c r="G2" s="285">
        <v>920</v>
      </c>
    </row>
    <row r="3" spans="1:8">
      <c r="A3" s="72" t="s">
        <v>143</v>
      </c>
      <c r="B3" s="285">
        <v>562</v>
      </c>
      <c r="C3" s="285">
        <v>954</v>
      </c>
      <c r="D3" s="285">
        <v>612</v>
      </c>
      <c r="E3" s="285">
        <v>358</v>
      </c>
      <c r="F3" s="285">
        <v>403</v>
      </c>
      <c r="G3" s="285">
        <v>847</v>
      </c>
    </row>
    <row r="4" spans="1:8">
      <c r="A4" s="72" t="s">
        <v>144</v>
      </c>
      <c r="B4" s="285">
        <v>827</v>
      </c>
      <c r="C4" s="285">
        <v>408</v>
      </c>
      <c r="D4" s="285">
        <v>527</v>
      </c>
      <c r="E4" s="285">
        <v>262</v>
      </c>
      <c r="F4" s="285">
        <v>642</v>
      </c>
      <c r="G4" s="285">
        <v>839</v>
      </c>
    </row>
    <row r="5" spans="1:8">
      <c r="A5" s="72" t="s">
        <v>145</v>
      </c>
      <c r="B5" s="285">
        <v>115</v>
      </c>
      <c r="C5" s="285">
        <v>885</v>
      </c>
      <c r="D5" s="285">
        <v>323</v>
      </c>
      <c r="E5" s="285">
        <v>435</v>
      </c>
      <c r="F5" s="285">
        <v>289</v>
      </c>
      <c r="G5" s="285">
        <v>153</v>
      </c>
    </row>
    <row r="6" spans="1:8">
      <c r="A6" s="72" t="s">
        <v>146</v>
      </c>
      <c r="B6" s="285">
        <v>376</v>
      </c>
      <c r="C6" s="285">
        <v>224</v>
      </c>
      <c r="D6" s="285">
        <v>266</v>
      </c>
      <c r="E6" s="285">
        <v>107</v>
      </c>
      <c r="F6" s="285">
        <v>783</v>
      </c>
      <c r="G6" s="285">
        <v>457</v>
      </c>
    </row>
    <row r="7" spans="1:8">
      <c r="A7" s="72" t="s">
        <v>147</v>
      </c>
      <c r="B7" s="285">
        <v>828</v>
      </c>
      <c r="C7" s="285">
        <v>614</v>
      </c>
      <c r="D7" s="285">
        <v>411</v>
      </c>
      <c r="E7" s="285">
        <v>111</v>
      </c>
      <c r="F7" s="285">
        <v>940</v>
      </c>
      <c r="G7" s="285">
        <v>980</v>
      </c>
    </row>
    <row r="8" spans="1:8">
      <c r="A8" s="72" t="s">
        <v>148</v>
      </c>
      <c r="B8" s="285">
        <v>407</v>
      </c>
      <c r="C8" s="285">
        <v>665</v>
      </c>
      <c r="D8" s="285">
        <v>297</v>
      </c>
      <c r="E8" s="285">
        <v>863</v>
      </c>
      <c r="F8" s="285">
        <v>426</v>
      </c>
      <c r="G8" s="285">
        <v>366</v>
      </c>
    </row>
    <row r="9" spans="1:8">
      <c r="A9" s="72" t="s">
        <v>149</v>
      </c>
      <c r="B9" s="285">
        <v>536</v>
      </c>
      <c r="C9" s="285">
        <v>370</v>
      </c>
      <c r="D9" s="285">
        <v>512</v>
      </c>
      <c r="E9" s="285">
        <v>951</v>
      </c>
      <c r="F9" s="285">
        <v>293</v>
      </c>
      <c r="G9" s="285">
        <v>536</v>
      </c>
    </row>
    <row r="10" spans="1:8">
      <c r="A10" s="72" t="s">
        <v>150</v>
      </c>
      <c r="B10" s="285">
        <v>645</v>
      </c>
      <c r="C10" s="285">
        <v>956</v>
      </c>
      <c r="D10" s="285">
        <v>743</v>
      </c>
      <c r="E10" s="285">
        <v>846</v>
      </c>
      <c r="F10" s="285">
        <v>347</v>
      </c>
      <c r="G10" s="285">
        <v>391</v>
      </c>
    </row>
    <row r="11" spans="1:8">
      <c r="A11" s="72" t="s">
        <v>151</v>
      </c>
      <c r="B11" s="285">
        <v>647</v>
      </c>
      <c r="C11" s="285">
        <v>697</v>
      </c>
      <c r="D11" s="285">
        <v>358</v>
      </c>
      <c r="E11" s="285">
        <v>721</v>
      </c>
      <c r="F11" s="285">
        <v>996</v>
      </c>
      <c r="G11" s="285">
        <v>763</v>
      </c>
    </row>
    <row r="12" spans="1:8">
      <c r="A12" s="72" t="s">
        <v>91</v>
      </c>
      <c r="B12" s="285">
        <v>857</v>
      </c>
      <c r="C12" s="285">
        <v>232</v>
      </c>
      <c r="D12" s="285">
        <v>853</v>
      </c>
      <c r="E12" s="285">
        <v>777</v>
      </c>
      <c r="F12" s="285">
        <v>457</v>
      </c>
      <c r="G12" s="285">
        <v>142</v>
      </c>
    </row>
    <row r="13" spans="1:8">
      <c r="A13" s="72" t="s">
        <v>92</v>
      </c>
      <c r="B13" s="285">
        <v>638</v>
      </c>
      <c r="C13" s="285">
        <v>272</v>
      </c>
      <c r="D13" s="285">
        <v>210</v>
      </c>
      <c r="E13" s="285">
        <v>928</v>
      </c>
      <c r="F13" s="285">
        <v>368</v>
      </c>
      <c r="G13" s="285">
        <v>579</v>
      </c>
    </row>
    <row r="27" spans="3:3">
      <c r="C27" t="s">
        <v>20</v>
      </c>
    </row>
  </sheetData>
  <phoneticPr fontId="9" type="noConversion"/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27BE1762155EEE488B8057F974E1611C" ma:contentTypeVersion="2" ma:contentTypeDescription="Új dokumentum létrehozása." ma:contentTypeScope="" ma:versionID="75bb6508971dbedb5a4b3835e7e13913">
  <xsd:schema xmlns:xsd="http://www.w3.org/2001/XMLSchema" xmlns:xs="http://www.w3.org/2001/XMLSchema" xmlns:p="http://schemas.microsoft.com/office/2006/metadata/properties" xmlns:ns3="0dfb0dd2-d4fb-481b-84f0-4d6fd7b5dd13" targetNamespace="http://schemas.microsoft.com/office/2006/metadata/properties" ma:root="true" ma:fieldsID="1f9497969082fb3ae2cfaf9ec60c50c2" ns3:_="">
    <xsd:import namespace="0dfb0dd2-d4fb-481b-84f0-4d6fd7b5dd13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fb0dd2-d4fb-481b-84f0-4d6fd7b5dd13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Megosztási tipp kivonata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4D36E6C-5F1F-47B9-9296-5E0672298E5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4DBE2FA-8F84-4588-9665-EA41A1AF9784}">
  <ds:schemaRefs>
    <ds:schemaRef ds:uri="0dfb0dd2-d4fb-481b-84f0-4d6fd7b5dd13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purl.org/dc/terms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4D4C4BC0-9A66-48FB-9777-CB216CA3B8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dfb0dd2-d4fb-481b-84f0-4d6fd7b5dd1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37</vt:i4>
      </vt:variant>
    </vt:vector>
  </HeadingPairs>
  <TitlesOfParts>
    <vt:vector size="37" baseType="lpstr">
      <vt:lpstr>Táblák formázása</vt:lpstr>
      <vt:lpstr>Adatok</vt:lpstr>
      <vt:lpstr>Speciális formátumok</vt:lpstr>
      <vt:lpstr>Munka1</vt:lpstr>
      <vt:lpstr>Feltételes formázás 1</vt:lpstr>
      <vt:lpstr>Feltételes formázás 2</vt:lpstr>
      <vt:lpstr>Feltételes formázás 3 - gyak.</vt:lpstr>
      <vt:lpstr>Feltételes form. 4 - Gyak </vt:lpstr>
      <vt:lpstr>Feltételes formázás 5 - dupl.</vt:lpstr>
      <vt:lpstr>Felt. form - 6 Település Mátrix</vt:lpstr>
      <vt:lpstr>Értékgörbék</vt:lpstr>
      <vt:lpstr>Értékgörbék gyak.</vt:lpstr>
      <vt:lpstr>Csop. - Halm. - 100%-ig halm.</vt:lpstr>
      <vt:lpstr>Kördiagram</vt:lpstr>
      <vt:lpstr>Pont és buborék</vt:lpstr>
      <vt:lpstr>Kombinált diagram</vt:lpstr>
      <vt:lpstr>Másodlagos tengely</vt:lpstr>
      <vt:lpstr>Térkép</vt:lpstr>
      <vt:lpstr>Térkép Hu gyakorlás</vt:lpstr>
      <vt:lpstr>Munka2</vt:lpstr>
      <vt:lpstr>Árfolyam</vt:lpstr>
      <vt:lpstr>Felület</vt:lpstr>
      <vt:lpstr>Sugár - Pókháló</vt:lpstr>
      <vt:lpstr>Fatérkép</vt:lpstr>
      <vt:lpstr>Többszintű gyűrű</vt:lpstr>
      <vt:lpstr>Hisztogram</vt:lpstr>
      <vt:lpstr>Doboz diagram</vt:lpstr>
      <vt:lpstr>Vízesés</vt:lpstr>
      <vt:lpstr>Tölcsér</vt:lpstr>
      <vt:lpstr>Diagram sablon</vt:lpstr>
      <vt:lpstr>Vezérlők - Kölcsön törlesztése</vt:lpstr>
      <vt:lpstr>Vezérlők - Kölcsön törl. kész</vt:lpstr>
      <vt:lpstr>Pivot tábla 1.</vt:lpstr>
      <vt:lpstr>Pivot tábla 2.</vt:lpstr>
      <vt:lpstr>SMARTART</vt:lpstr>
      <vt:lpstr>SMARTART kész</vt:lpstr>
      <vt:lpstr>mini dashboard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Jambor Istvan</dc:creator>
  <cp:lastModifiedBy>Pozsgay Petra</cp:lastModifiedBy>
  <cp:lastPrinted>2023-01-27T10:56:04Z</cp:lastPrinted>
  <dcterms:created xsi:type="dcterms:W3CDTF">2015-01-13T15:19:37Z</dcterms:created>
  <dcterms:modified xsi:type="dcterms:W3CDTF">2024-11-19T18:08:00Z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0x01010027BE1762155EEE488B8057F974E1611C</vt:lpwstr>
  </property>
</Properties>
</file>